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natalie.requenez\OneDrive - City of Dallas-5516124-G Tenant\Desktop\GBC Application Final\"/>
    </mc:Choice>
  </mc:AlternateContent>
  <xr:revisionPtr revIDLastSave="0" documentId="13_ncr:1_{AA2B49AA-A4EC-4C00-9D39-B6062881D5AA}" xr6:coauthVersionLast="47" xr6:coauthVersionMax="47" xr10:uidLastSave="{00000000-0000-0000-0000-000000000000}"/>
  <workbookProtection workbookAlgorithmName="SHA-512" workbookHashValue="X8t7EPoRNMrXxmDsxBBXFQKFbUPLdJ3y8M5zJJChrpCAuDyTAB59tWmGwoj8vtyWBVmc8wHRUWY+7d0abmGxmg==" workbookSaltValue="JcoXqzKSEhKOI3EvwQ+wUw==" workbookSpinCount="100000" lockStructure="1"/>
  <bookViews>
    <workbookView xWindow="-120" yWindow="-120" windowWidth="25440" windowHeight="15270" activeTab="2" xr2:uid="{3D177A7B-410B-4A47-B5F5-ED75275E04A8}"/>
  </bookViews>
  <sheets>
    <sheet name="Instructions" sheetId="10" r:id="rId1"/>
    <sheet name="Scorecard Breakdown" sheetId="11" r:id="rId2"/>
    <sheet name="Applicant Info" sheetId="9" r:id="rId3"/>
    <sheet name="Sustainability Scorecard" sheetId="2" r:id="rId4"/>
  </sheets>
  <definedNames>
    <definedName name="_ednref1" localSheetId="3">'Sustainability Scorecard'!$B$117</definedName>
    <definedName name="_Hlk198280806" localSheetId="3">'Sustainability Scorecard'!$B$283</definedName>
    <definedName name="_Hlk198280813" localSheetId="3">'Sustainability Scorecard'!$B$288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7" i="2" l="1"/>
  <c r="N126" i="2"/>
  <c r="N127" i="2"/>
  <c r="N123" i="2"/>
  <c r="N122" i="2"/>
  <c r="J126" i="2" l="1"/>
  <c r="J121" i="2"/>
  <c r="U27" i="11"/>
  <c r="U24" i="11"/>
  <c r="S24" i="11"/>
  <c r="R24" i="11"/>
  <c r="Q24" i="11"/>
  <c r="P24" i="11"/>
  <c r="O24" i="11"/>
  <c r="M24" i="11"/>
  <c r="L24" i="11"/>
  <c r="U23" i="11"/>
  <c r="J162" i="2"/>
  <c r="O157" i="2"/>
  <c r="J60" i="2"/>
  <c r="O61" i="2"/>
  <c r="O57" i="2"/>
  <c r="O58" i="2"/>
  <c r="O59" i="2"/>
  <c r="O60" i="2"/>
  <c r="O56" i="2"/>
  <c r="J40" i="2"/>
  <c r="O37" i="2"/>
  <c r="O36" i="2"/>
  <c r="O35" i="2"/>
  <c r="O34" i="2"/>
  <c r="O33" i="2"/>
  <c r="O42" i="2"/>
  <c r="O43" i="2"/>
  <c r="O85" i="2"/>
  <c r="O90" i="2"/>
  <c r="O95" i="2"/>
  <c r="O297" i="2"/>
  <c r="O296" i="2"/>
  <c r="O298" i="2"/>
  <c r="O421" i="2"/>
  <c r="O416" i="2"/>
  <c r="O411" i="2"/>
  <c r="O406" i="2"/>
  <c r="O400" i="2"/>
  <c r="O395" i="2"/>
  <c r="O390" i="2"/>
  <c r="O385" i="2"/>
  <c r="O379" i="2"/>
  <c r="O375" i="2"/>
  <c r="O374" i="2"/>
  <c r="O370" i="2"/>
  <c r="O369" i="2"/>
  <c r="O364" i="2"/>
  <c r="O358" i="2"/>
  <c r="O353" i="2"/>
  <c r="O348" i="2"/>
  <c r="O343" i="2"/>
  <c r="O338" i="2"/>
  <c r="O322" i="2"/>
  <c r="O317" i="2"/>
  <c r="O312" i="2"/>
  <c r="O307" i="2"/>
  <c r="O302" i="2"/>
  <c r="O290" i="2"/>
  <c r="O285" i="2"/>
  <c r="O279" i="2"/>
  <c r="O272" i="2"/>
  <c r="O268" i="2"/>
  <c r="O262" i="2"/>
  <c r="O255" i="2"/>
  <c r="O238" i="2"/>
  <c r="O221" i="2"/>
  <c r="O220" i="2"/>
  <c r="O203" i="2"/>
  <c r="O198" i="2"/>
  <c r="O194" i="2"/>
  <c r="O193" i="2"/>
  <c r="O188" i="2"/>
  <c r="O183" i="2"/>
  <c r="O143" i="2"/>
  <c r="O138" i="2"/>
  <c r="O133" i="2"/>
  <c r="O116" i="2"/>
  <c r="O102" i="2"/>
  <c r="O80" i="2"/>
  <c r="O75" i="2"/>
  <c r="O69" i="2"/>
  <c r="M13" i="2"/>
  <c r="U34" i="11"/>
  <c r="S31" i="11"/>
  <c r="R31" i="11"/>
  <c r="Q31" i="11"/>
  <c r="P31" i="11"/>
  <c r="O31" i="11"/>
  <c r="N31" i="11"/>
  <c r="M31" i="11"/>
  <c r="L31" i="11"/>
  <c r="U31" i="11" s="1"/>
  <c r="U32" i="11" s="1"/>
  <c r="K31" i="11"/>
  <c r="U30" i="11"/>
  <c r="B171" i="2"/>
  <c r="O177" i="2"/>
  <c r="O176" i="2"/>
  <c r="O175" i="2"/>
  <c r="O174" i="2"/>
  <c r="O173" i="2"/>
  <c r="U25" i="11" l="1"/>
  <c r="J55" i="2"/>
  <c r="J168" i="2"/>
  <c r="J32" i="2"/>
  <c r="J42" i="2"/>
  <c r="J295" i="2"/>
  <c r="J230" i="2"/>
  <c r="K18" i="11"/>
  <c r="L11" i="11"/>
  <c r="O405" i="2" l="1"/>
  <c r="J410" i="2" s="1"/>
  <c r="O410" i="2"/>
  <c r="J415" i="2" s="1"/>
  <c r="O415" i="2"/>
  <c r="J420" i="2" s="1"/>
  <c r="O420" i="2"/>
  <c r="J425" i="2" s="1"/>
  <c r="O399" i="2"/>
  <c r="J404" i="2" s="1"/>
  <c r="O342" i="2"/>
  <c r="J347" i="2" s="1"/>
  <c r="O347" i="2"/>
  <c r="J352" i="2" s="1"/>
  <c r="O352" i="2"/>
  <c r="J357" i="2" s="1"/>
  <c r="O357" i="2"/>
  <c r="J362" i="2" s="1"/>
  <c r="O394" i="2"/>
  <c r="J399" i="2" s="1"/>
  <c r="O389" i="2"/>
  <c r="J394" i="2" s="1"/>
  <c r="O384" i="2"/>
  <c r="J389" i="2" s="1"/>
  <c r="O378" i="2"/>
  <c r="J383" i="2" s="1"/>
  <c r="O373" i="2"/>
  <c r="J378" i="2" s="1"/>
  <c r="O368" i="2"/>
  <c r="J373" i="2" s="1"/>
  <c r="O363" i="2"/>
  <c r="J368" i="2" s="1"/>
  <c r="J333" i="2"/>
  <c r="O337" i="2"/>
  <c r="J336" i="2" s="1"/>
  <c r="O327" i="2"/>
  <c r="O328" i="2"/>
  <c r="O329" i="2"/>
  <c r="O330" i="2"/>
  <c r="O331" i="2"/>
  <c r="O326" i="2"/>
  <c r="O321" i="2"/>
  <c r="J320" i="2" s="1"/>
  <c r="O316" i="2"/>
  <c r="J315" i="2" s="1"/>
  <c r="O311" i="2"/>
  <c r="J310" i="2" s="1"/>
  <c r="O306" i="2"/>
  <c r="J305" i="2" s="1"/>
  <c r="O301" i="2"/>
  <c r="J300" i="2" s="1"/>
  <c r="O289" i="2"/>
  <c r="J288" i="2" s="1"/>
  <c r="O284" i="2"/>
  <c r="J283" i="2" s="1"/>
  <c r="O278" i="2"/>
  <c r="J278" i="2" s="1"/>
  <c r="O271" i="2"/>
  <c r="J271" i="2" s="1"/>
  <c r="O267" i="2"/>
  <c r="J266" i="2" s="1"/>
  <c r="J213" i="2"/>
  <c r="O261" i="2"/>
  <c r="J260" i="2" s="1"/>
  <c r="O254" i="2"/>
  <c r="J253" i="2" s="1"/>
  <c r="J250" i="2"/>
  <c r="O243" i="2"/>
  <c r="O244" i="2"/>
  <c r="O245" i="2"/>
  <c r="O246" i="2"/>
  <c r="O247" i="2"/>
  <c r="O248" i="2"/>
  <c r="O242" i="2"/>
  <c r="O237" i="2"/>
  <c r="J236" i="2" s="1"/>
  <c r="O225" i="2"/>
  <c r="O226" i="2"/>
  <c r="O227" i="2"/>
  <c r="O228" i="2"/>
  <c r="O230" i="2"/>
  <c r="O224" i="2"/>
  <c r="O219" i="2"/>
  <c r="J218" i="2" s="1"/>
  <c r="O208" i="2"/>
  <c r="O209" i="2"/>
  <c r="O210" i="2"/>
  <c r="O211" i="2"/>
  <c r="O207" i="2"/>
  <c r="O202" i="2"/>
  <c r="J201" i="2" s="1"/>
  <c r="O197" i="2"/>
  <c r="J196" i="2" s="1"/>
  <c r="O192" i="2"/>
  <c r="J191" i="2" s="1"/>
  <c r="O187" i="2"/>
  <c r="J186" i="2" s="1"/>
  <c r="O182" i="2"/>
  <c r="J181" i="2" s="1"/>
  <c r="O158" i="2"/>
  <c r="O159" i="2"/>
  <c r="O160" i="2"/>
  <c r="O161" i="2"/>
  <c r="O162" i="2"/>
  <c r="O163" i="2"/>
  <c r="O156" i="2"/>
  <c r="J152" i="2"/>
  <c r="O148" i="2"/>
  <c r="O149" i="2"/>
  <c r="O150" i="2"/>
  <c r="O151" i="2"/>
  <c r="O147" i="2"/>
  <c r="O142" i="2"/>
  <c r="J141" i="2" s="1"/>
  <c r="O137" i="2"/>
  <c r="J136" i="2" s="1"/>
  <c r="O132" i="2"/>
  <c r="J131" i="2" s="1"/>
  <c r="O115" i="2"/>
  <c r="J114" i="2" s="1"/>
  <c r="J111" i="2"/>
  <c r="O109" i="2"/>
  <c r="J105" i="2" s="1"/>
  <c r="O110" i="2"/>
  <c r="O108" i="2"/>
  <c r="O107" i="2"/>
  <c r="O106" i="2"/>
  <c r="O101" i="2"/>
  <c r="J100" i="2" s="1"/>
  <c r="O94" i="2"/>
  <c r="J93" i="2" s="1"/>
  <c r="O89" i="2"/>
  <c r="J88" i="2" s="1"/>
  <c r="O84" i="2"/>
  <c r="J83" i="2" s="1"/>
  <c r="O79" i="2"/>
  <c r="J78" i="2" s="1"/>
  <c r="O74" i="2"/>
  <c r="J73" i="2" s="1"/>
  <c r="O68" i="2"/>
  <c r="J68" i="2" s="1"/>
  <c r="J53" i="2"/>
  <c r="O51" i="2"/>
  <c r="O50" i="2"/>
  <c r="O49" i="2"/>
  <c r="O48" i="2"/>
  <c r="O15" i="2"/>
  <c r="O12" i="2"/>
  <c r="O14" i="2"/>
  <c r="O13" i="2"/>
  <c r="M12" i="2"/>
  <c r="J18" i="2" s="1"/>
  <c r="J155" i="2" l="1"/>
  <c r="J223" i="2"/>
  <c r="J241" i="2"/>
  <c r="J206" i="2"/>
  <c r="J215" i="2" s="1"/>
  <c r="J387" i="2"/>
  <c r="J408" i="2"/>
  <c r="J292" i="2"/>
  <c r="J366" i="2"/>
  <c r="J325" i="2"/>
  <c r="J340" i="2" s="1"/>
  <c r="J275" i="2"/>
  <c r="J146" i="2"/>
  <c r="J118" i="2"/>
  <c r="J65" i="2"/>
  <c r="J97" i="2"/>
  <c r="J23" i="2"/>
  <c r="J26" i="2"/>
  <c r="J429" i="2" l="1"/>
  <c r="J178" i="2"/>
  <c r="J257" i="2"/>
  <c r="J27" i="2"/>
  <c r="J431" i="2" l="1"/>
  <c r="E436" i="2" l="1"/>
  <c r="E434" i="2"/>
  <c r="E435" i="2"/>
  <c r="M428" i="2"/>
  <c r="E433" i="2"/>
</calcChain>
</file>

<file path=xl/sharedStrings.xml><?xml version="1.0" encoding="utf-8"?>
<sst xmlns="http://schemas.openxmlformats.org/spreadsheetml/2006/main" count="664" uniqueCount="461">
  <si>
    <t>Purpose</t>
  </si>
  <si>
    <t xml:space="preserve">The City of Dallas Green Business Certification Program recognizes local businesses that prioritize sustainable practices and make conscious decisions to help protect and restore our valuable ecosystems. This is a free program that encourages all businesses to participate. There are certification levels that suit a range of experience and industry types. </t>
  </si>
  <si>
    <t>Certification Steps</t>
  </si>
  <si>
    <t>1.</t>
  </si>
  <si>
    <t>Check eligibility</t>
  </si>
  <si>
    <t>2.</t>
  </si>
  <si>
    <t>Download the application and answer the questions</t>
  </si>
  <si>
    <t>3.</t>
  </si>
  <si>
    <t>Submit the Application</t>
  </si>
  <si>
    <t>4.</t>
  </si>
  <si>
    <t xml:space="preserve">Verification </t>
  </si>
  <si>
    <t>5.</t>
  </si>
  <si>
    <t>Celebrate</t>
  </si>
  <si>
    <t>Eligibility Requirements</t>
  </si>
  <si>
    <t>o</t>
  </si>
  <si>
    <t>The business site address must be located within City of Dallas Limits</t>
  </si>
  <si>
    <t>Be willing to adhere to renewal requirements</t>
  </si>
  <si>
    <t>Be willing to host an on-site visit to confirm the scorecard’s accuracy</t>
  </si>
  <si>
    <t>Be willing to comply with renewal requirements</t>
  </si>
  <si>
    <t>Be willing to provide a company bio or pictures as necessary for promotional awards and benefits</t>
  </si>
  <si>
    <t>*While not a requirement, it is helpful to have access to utility usage</t>
  </si>
  <si>
    <t>General Instructions</t>
  </si>
  <si>
    <t>After the scorecard has been downloaded, please answer the questions for each category based on your business's current practices.</t>
  </si>
  <si>
    <t xml:space="preserve">When your total score has been calculated at the bottom of the "Scorecard Questions" Section, compare the results to the see what level of certification your business may qualify for. </t>
  </si>
  <si>
    <t>Please save the file with your business name and current year</t>
  </si>
  <si>
    <t>Example: Business Name_2025</t>
  </si>
  <si>
    <r>
      <t xml:space="preserve">Submit the application to our email at: </t>
    </r>
    <r>
      <rPr>
        <b/>
        <sz val="16"/>
        <color theme="1"/>
        <rFont val="Arial Nova"/>
        <family val="2"/>
      </rPr>
      <t>greendallas@dallas.gov</t>
    </r>
  </si>
  <si>
    <t>Please make sure to include Green Business Application with your business’s name in the subject line.</t>
  </si>
  <si>
    <t xml:space="preserve">Once your application has been submitted, you will receive a confirmation email within 5 business days. </t>
  </si>
  <si>
    <t>Building Size</t>
  </si>
  <si>
    <t>Property Lot Size</t>
  </si>
  <si>
    <t>Number of Employees</t>
  </si>
  <si>
    <t>Select here</t>
  </si>
  <si>
    <t>&lt;999 sq. ft</t>
  </si>
  <si>
    <t>&lt; 0.49 acres</t>
  </si>
  <si>
    <t>&lt; 99 people</t>
  </si>
  <si>
    <t xml:space="preserve">1,000 - 4,999 sq. ft. </t>
  </si>
  <si>
    <t>0.5 - 0.99 acres</t>
  </si>
  <si>
    <t>100 - 499 people</t>
  </si>
  <si>
    <t>5,000 - 9,999 sq. ft</t>
  </si>
  <si>
    <t>1 - 4 acres</t>
  </si>
  <si>
    <t>500 - 999 people</t>
  </si>
  <si>
    <t>Comprehensive Environmental and Climate Action Plan (CECAP) Questions</t>
  </si>
  <si>
    <t>Buildings are Energy Efficient &amp; Climate Resilient</t>
  </si>
  <si>
    <t>Dallas generates and uses Renewable, Reliable, and Affordable Energy</t>
  </si>
  <si>
    <t>Access to Sustainable, Affordable Transportation</t>
  </si>
  <si>
    <t>Dallas is a zero waste community</t>
  </si>
  <si>
    <t>4 questions</t>
  </si>
  <si>
    <t>6 questions</t>
  </si>
  <si>
    <t>3 questions</t>
  </si>
  <si>
    <t>8 questions</t>
  </si>
  <si>
    <t>9 points</t>
  </si>
  <si>
    <t>11 points</t>
  </si>
  <si>
    <t>7 points</t>
  </si>
  <si>
    <t>15 points</t>
  </si>
  <si>
    <t>3 bonus points</t>
  </si>
  <si>
    <t>-</t>
  </si>
  <si>
    <t>1 bonus point</t>
  </si>
  <si>
    <t>2 bonus points</t>
  </si>
  <si>
    <t>Dallas protects its water resources and its communities from flooding and drought</t>
  </si>
  <si>
    <t>Dallas Protects and enhances its ecosystems, trees, and green spaces that in turn improve public health</t>
  </si>
  <si>
    <t>All Dallas’ communities have access to healthy, local food</t>
  </si>
  <si>
    <t>All Dallas communities breathe clean air</t>
  </si>
  <si>
    <t>5 questions</t>
  </si>
  <si>
    <t>bonus points</t>
  </si>
  <si>
    <t>8 points</t>
  </si>
  <si>
    <t>4 points</t>
  </si>
  <si>
    <t>Leadership and Policy Questions</t>
  </si>
  <si>
    <t>after additions</t>
  </si>
  <si>
    <t xml:space="preserve">Buildings </t>
  </si>
  <si>
    <t>Energy</t>
  </si>
  <si>
    <t>Transportation</t>
  </si>
  <si>
    <t>Waste</t>
  </si>
  <si>
    <t>Water</t>
  </si>
  <si>
    <t>Eco</t>
  </si>
  <si>
    <t>Food/urban ag</t>
  </si>
  <si>
    <t>Air</t>
  </si>
  <si>
    <t>Leadership</t>
  </si>
  <si>
    <t>Industry</t>
  </si>
  <si>
    <t>17 points</t>
  </si>
  <si>
    <t>Bonus points</t>
  </si>
  <si>
    <t>Regular points</t>
  </si>
  <si>
    <t xml:space="preserve">Industry Specific Questions </t>
  </si>
  <si>
    <t xml:space="preserve">4 questions </t>
  </si>
  <si>
    <t>No. of questions</t>
  </si>
  <si>
    <t>97 points + 10 bonus points = 107 TOTAL points</t>
  </si>
  <si>
    <t>10 Categories</t>
  </si>
  <si>
    <t>50 Total Questions</t>
  </si>
  <si>
    <t>&lt;0.49 acres</t>
  </si>
  <si>
    <t>&lt;99 people</t>
  </si>
  <si>
    <t>1 - 4.9 acres</t>
  </si>
  <si>
    <t>&gt;10,000 sq. ft</t>
  </si>
  <si>
    <t>5 - 9.9 acres</t>
  </si>
  <si>
    <t>1,000 - 4,999 people</t>
  </si>
  <si>
    <t>Contact Information</t>
  </si>
  <si>
    <t>&gt;10 acres</t>
  </si>
  <si>
    <t>&lt;5000 people</t>
  </si>
  <si>
    <t>less than 500 is considered small by U.S. SBA</t>
  </si>
  <si>
    <t>Full Name</t>
  </si>
  <si>
    <t>Industry Type</t>
  </si>
  <si>
    <t>Lease Type</t>
  </si>
  <si>
    <t>Building Type</t>
  </si>
  <si>
    <t>Own</t>
  </si>
  <si>
    <t>Title</t>
  </si>
  <si>
    <t>Agriculture, Forestry, or Fishing</t>
  </si>
  <si>
    <t>Lease</t>
  </si>
  <si>
    <t>Construction</t>
  </si>
  <si>
    <t>Hospital/Clinic</t>
  </si>
  <si>
    <t>Phone Number</t>
  </si>
  <si>
    <t>Education</t>
  </si>
  <si>
    <t xml:space="preserve">Hotel </t>
  </si>
  <si>
    <t>Finance &amp; Insurance</t>
  </si>
  <si>
    <t>Industrial</t>
  </si>
  <si>
    <t>Email</t>
  </si>
  <si>
    <t>Healthcare</t>
  </si>
  <si>
    <t>Mall</t>
  </si>
  <si>
    <t>Hospitality: lodging, entertainment, restaurants</t>
  </si>
  <si>
    <t>Mixed Use</t>
  </si>
  <si>
    <t>IT</t>
  </si>
  <si>
    <t>Office</t>
  </si>
  <si>
    <t>Business Information</t>
  </si>
  <si>
    <t>Manufacturing</t>
  </si>
  <si>
    <t>Other</t>
  </si>
  <si>
    <t>Media &amp; Communications</t>
  </si>
  <si>
    <t>Place of Worship</t>
  </si>
  <si>
    <t>Company Name</t>
  </si>
  <si>
    <t>Restaurant</t>
  </si>
  <si>
    <t>Real Estate &amp; Property Management</t>
  </si>
  <si>
    <t>Retail</t>
  </si>
  <si>
    <t>Physical Address</t>
  </si>
  <si>
    <t>School</t>
  </si>
  <si>
    <t>Telecommunications</t>
  </si>
  <si>
    <t>Warehouse</t>
  </si>
  <si>
    <t>Transportation &amp; Logistics</t>
  </si>
  <si>
    <t>Other Sustainability Certifications</t>
  </si>
  <si>
    <t>BREEAM</t>
  </si>
  <si>
    <t>Envision Verified</t>
  </si>
  <si>
    <t>JUST Certified</t>
  </si>
  <si>
    <t>Lease or Ownership</t>
  </si>
  <si>
    <t>By checking this box you are agreeing to the eligibility requirements and that the information submitted is accurate and not false or misleading and have read the following disclaimer: While efforts are made to provide accurate and helpful information, the City of Dallas is not a leading authority regarding climate change or sustainability. This scorecard is intended for general practices and businesses should consult with the appropriate resources professional advice to see what sustainability measures can be applied to your company.</t>
  </si>
  <si>
    <t>Instructions</t>
  </si>
  <si>
    <t>Example 1</t>
  </si>
  <si>
    <t>Example 2</t>
  </si>
  <si>
    <t>Answer the question and check the box with the answer that best matches your business's practices. Points should appear according to the answer provided. For multiple choice questions, more than one answer can be selected. If more than 2 answers are selected for a multiple choice question, an additional point will be added. For the industry Specific Questions only answer the industry category that best pertains to your business. For additional information on certain topics, see the reference list at the end of the page.</t>
  </si>
  <si>
    <t>Examples:</t>
  </si>
  <si>
    <t>Question</t>
  </si>
  <si>
    <t>Points</t>
  </si>
  <si>
    <r>
      <rPr>
        <b/>
        <sz val="14"/>
        <color theme="1"/>
        <rFont val="Arial Nova"/>
        <family val="2"/>
      </rPr>
      <t>Example 1</t>
    </r>
    <r>
      <rPr>
        <sz val="14"/>
        <color theme="1"/>
        <rFont val="Arial Nova"/>
        <family val="2"/>
      </rPr>
      <t xml:space="preserve">: Yes or No Question. Most of the questions will be asked in a Yes or no format. </t>
    </r>
  </si>
  <si>
    <t>Yes</t>
  </si>
  <si>
    <t>No</t>
  </si>
  <si>
    <t>An explanation will be detailed here to help answer and provide additional context.</t>
  </si>
  <si>
    <r>
      <rPr>
        <b/>
        <sz val="14"/>
        <color theme="1"/>
        <rFont val="Arial Nova"/>
        <family val="2"/>
      </rPr>
      <t>Example 2</t>
    </r>
    <r>
      <rPr>
        <sz val="14"/>
        <color theme="1"/>
        <rFont val="Arial Nova"/>
        <family val="2"/>
      </rPr>
      <t>: Multiple Choice. There will be some questions that can have multiple answers. If more than 2 answer choices are selected, an additional bonus point will be added</t>
    </r>
  </si>
  <si>
    <t>A</t>
  </si>
  <si>
    <t xml:space="preserve"> B</t>
  </si>
  <si>
    <t>C</t>
  </si>
  <si>
    <t>Bonus Point</t>
  </si>
  <si>
    <t>Total Category Points</t>
  </si>
  <si>
    <t>Question 1</t>
  </si>
  <si>
    <t>Questions</t>
  </si>
  <si>
    <t>Buildings</t>
  </si>
  <si>
    <t>1. Has your facility checked or installed the following items for improved weatherization this past year? (1 point)</t>
  </si>
  <si>
    <t>Q1</t>
  </si>
  <si>
    <t>Weather stripping or seals on doors and windows</t>
  </si>
  <si>
    <t>Insulation</t>
  </si>
  <si>
    <t>Water heater insulation</t>
  </si>
  <si>
    <t>HVAC maintenance</t>
  </si>
  <si>
    <t>A programmable or "smart" thermostat</t>
  </si>
  <si>
    <t>None</t>
  </si>
  <si>
    <r>
      <t>Facilities should document their routine maintenance checks and building inspections at least once a year.  Weatherization checks can save in wasted energy and costs and even catch potentially costly repairs. For every $1.00 spent on weatherization efforts, $2.78 in nonenergy benefits is returned.</t>
    </r>
    <r>
      <rPr>
        <vertAlign val="superscript"/>
        <sz val="14"/>
        <color theme="1"/>
        <rFont val="Arial Nova"/>
        <family val="2"/>
      </rPr>
      <t>1</t>
    </r>
  </si>
  <si>
    <t>2. Does the facility offer electric vehicle charging or is it within a ten-minute walking distance of an EV charging station? (3 points)</t>
  </si>
  <si>
    <t xml:space="preserve">If a charging station is not offered on-site, the walk to the nearest station should be within a comfortable walking distance. </t>
  </si>
  <si>
    <t>3. Does the building actively work to prevent and manage mold by using the following methods? (2 points)</t>
  </si>
  <si>
    <t>Question 2</t>
  </si>
  <si>
    <t>Leak detectors</t>
  </si>
  <si>
    <t>Proper ventilation</t>
  </si>
  <si>
    <t>Dehumidifiers</t>
  </si>
  <si>
    <t>Bonus point</t>
  </si>
  <si>
    <r>
      <t>According to the Environmental Protection Agency (EPA), the ideal humidity is between 30-50%.</t>
    </r>
    <r>
      <rPr>
        <vertAlign val="superscript"/>
        <sz val="14"/>
        <color theme="1"/>
        <rFont val="Arial Nova"/>
        <family val="2"/>
      </rPr>
      <t>2</t>
    </r>
    <r>
      <rPr>
        <sz val="14"/>
        <color theme="1"/>
        <rFont val="Arial Nova"/>
        <family val="2"/>
      </rPr>
      <t xml:space="preserve"> Management should be able to use various methods to help keep humidity levels at safe and comfortable. Some of these ventilation methods include that all HVAC Systems and drain lines are being properly maintained, windows can easily be opened or closed, exhaust fans are functioning. Other options not listed such as fans, may also be accepted. </t>
    </r>
    <r>
      <rPr>
        <vertAlign val="superscript"/>
        <sz val="14"/>
        <color theme="1"/>
        <rFont val="Arial Nova"/>
        <family val="2"/>
      </rPr>
      <t>3</t>
    </r>
  </si>
  <si>
    <t>4. Which certifications or achievements, if any, has been accomplished by your business? (3 points)</t>
  </si>
  <si>
    <t>U.S. Green Building Council’s LEED® or SITES®</t>
  </si>
  <si>
    <t>Living Building Challenge</t>
  </si>
  <si>
    <t>Architecture 2030 Challenge</t>
  </si>
  <si>
    <t>Well Building Standard</t>
  </si>
  <si>
    <t>Other, please explain</t>
  </si>
  <si>
    <t>Insert Explaination here:</t>
  </si>
  <si>
    <t>This is an opportunity for a business to show any other sustainability certifications that they have been awarded.</t>
  </si>
  <si>
    <t>Q5</t>
  </si>
  <si>
    <t>1. Does your business have a goal or goals to save energy and lower your energy bill(s) each year? (1 point)</t>
  </si>
  <si>
    <r>
      <t>To earn points, a written goal with clear steps to achieve that goal and save energy is needed. The goal should also specify how long it should take for the goal to be met. Tracking energy use (such as comparing monthly bill statements) can help set realistic targets and progress. This is also known as benchmarking.</t>
    </r>
    <r>
      <rPr>
        <vertAlign val="superscript"/>
        <sz val="14"/>
        <color theme="1"/>
        <rFont val="Arial Nova"/>
        <family val="2"/>
      </rPr>
      <t>4</t>
    </r>
  </si>
  <si>
    <t>2. Did the business succeed in meeting at least one goal to reduce energy last year? (2 points)</t>
  </si>
  <si>
    <t>Q6</t>
  </si>
  <si>
    <t>To earn points, the energy usage goal for the previous year or previous time frame (doesn't necessarily have to be a year if the goal specifies a separate amount of time) must be achieved. If you did not have a goal, points should not be awarded.</t>
  </si>
  <si>
    <t>3. Is at least 50% of the building powered by natural/renewable energy resources, such as solar panels or wind turbines? (3 points)</t>
  </si>
  <si>
    <t>Q7</t>
  </si>
  <si>
    <r>
      <t>For these points, call your electric or energy provider to see if renewable energy can be purchased or if you are already doing so. On site generation or renewable energy credits will also be considered.</t>
    </r>
    <r>
      <rPr>
        <vertAlign val="superscript"/>
        <sz val="14"/>
        <color theme="1"/>
        <rFont val="Arial Nova"/>
        <family val="2"/>
      </rPr>
      <t>5</t>
    </r>
    <r>
      <rPr>
        <sz val="14"/>
        <color theme="1"/>
        <rFont val="Arial Nova"/>
        <family val="2"/>
      </rPr>
      <t xml:space="preserve"> </t>
    </r>
  </si>
  <si>
    <t>4. Do employees have to turn off assigned electronics or use "sleep mode" settings, such as laptops and monitors, when they are not in use? (2 points)</t>
  </si>
  <si>
    <t>Q8</t>
  </si>
  <si>
    <r>
      <t xml:space="preserve">To receive points, employees should be encouraged to use computer settings that allow sleep mode or hibernation when they are no longer working. Power strips may also be substituted to turn off equipment over non working days or holidays. For larger facilities or facilities that operate 24 hours daily, this does not include equipment or machinery that is required to perform at all times. If there are administrator power settings or a policy in place that would be accepted for points. The goal of this credit is to reduce "idle load electricity", also called "vampire energy" </t>
    </r>
    <r>
      <rPr>
        <vertAlign val="superscript"/>
        <sz val="14"/>
        <color rgb="FF444444"/>
        <rFont val="Arial Nova"/>
        <family val="2"/>
      </rPr>
      <t>6</t>
    </r>
    <r>
      <rPr>
        <sz val="14"/>
        <color rgb="FF444444"/>
        <rFont val="Arial Nova"/>
        <family val="2"/>
      </rPr>
      <t>.</t>
    </r>
  </si>
  <si>
    <t>5. Does the facility have appliances with energy saving labels, such as Energy Star ®? (2 points)</t>
  </si>
  <si>
    <t>Q9</t>
  </si>
  <si>
    <t>For this credit, at least 75% of appliances must be Energy Star Certified ® or have a similar label. Some programs will have a product finder guide to see if your appliance qualifies.</t>
  </si>
  <si>
    <t>6. Does most of the indoor lighting help reduce energy usage? (1 point)</t>
  </si>
  <si>
    <t>Q10</t>
  </si>
  <si>
    <r>
      <rPr>
        <sz val="14"/>
        <color rgb="FF444444"/>
        <rFont val="Arial Nova"/>
        <family val="2"/>
      </rPr>
      <t>For this credit, at least 75% of light fixtures should have either energy saving bulbs, such as LEDs, have automated fixtures that can be wirelessly/remotely controlled, or motion sensor fixtures. The use of natural lighting to replace room fixtures is also accepted to receive this point.</t>
    </r>
    <r>
      <rPr>
        <vertAlign val="superscript"/>
        <sz val="14"/>
        <color rgb="FF444444"/>
        <rFont val="Arial Nova"/>
        <family val="2"/>
      </rPr>
      <t>7</t>
    </r>
  </si>
  <si>
    <t>1. Does the business offer work from home options? (3 points)</t>
  </si>
  <si>
    <t>Q11</t>
  </si>
  <si>
    <t xml:space="preserve">The business should allow employees some type of work from home option on a regular basis. This does not have to apply to all employees. </t>
  </si>
  <si>
    <t>2. Does the business encourage employees to avoid single occupancy vehicle driving? (3 points)</t>
  </si>
  <si>
    <t>Q12</t>
  </si>
  <si>
    <t>Employee showers</t>
  </si>
  <si>
    <t>Bike repair kit</t>
  </si>
  <si>
    <t>Well lit and covered bike racks</t>
  </si>
  <si>
    <t>A ten minute (maximum) walk to public transportation</t>
  </si>
  <si>
    <r>
      <t>These benefits can help encourage employees reduce pollution from transportation. Additionally, employers may be able to partner with DART Access to make ride sharing more affordable. Seniors, veterans, and students may also seek additional discounts</t>
    </r>
    <r>
      <rPr>
        <vertAlign val="superscript"/>
        <sz val="14"/>
        <color theme="1"/>
        <rFont val="Arial Nova"/>
        <family val="2"/>
      </rPr>
      <t>8</t>
    </r>
    <r>
      <rPr>
        <sz val="14"/>
        <color theme="1"/>
        <rFont val="Arial Nova"/>
        <family val="2"/>
      </rPr>
      <t xml:space="preserve">. </t>
    </r>
  </si>
  <si>
    <r>
      <t>3. Does your business track how employees get to work to better understand its impact on pollution, through options such as Try Parking It</t>
    </r>
    <r>
      <rPr>
        <vertAlign val="superscript"/>
        <sz val="14"/>
        <color theme="1"/>
        <rFont val="Arial Nova"/>
        <family val="2"/>
      </rPr>
      <t>9</t>
    </r>
    <r>
      <rPr>
        <sz val="14"/>
        <color theme="1"/>
        <rFont val="Arial Nova"/>
        <family val="2"/>
      </rPr>
      <t>?</t>
    </r>
    <r>
      <rPr>
        <vertAlign val="superscript"/>
        <sz val="14"/>
        <color theme="1"/>
        <rFont val="Arial Nova"/>
        <family val="2"/>
      </rPr>
      <t xml:space="preserve"> </t>
    </r>
    <r>
      <rPr>
        <sz val="14"/>
        <color theme="1"/>
        <rFont val="Arial Nova"/>
        <family val="2"/>
      </rPr>
      <t>(1 point)</t>
    </r>
  </si>
  <si>
    <t>Q13</t>
  </si>
  <si>
    <t xml:space="preserve">Knowing how employees commute can help give a clearer understanding of the business’s overall pollution impact. There are easy ways, such as apps or driving logs, to help record commutes. </t>
  </si>
  <si>
    <t>Solid Waste</t>
  </si>
  <si>
    <t>1. Does your business have a goal or goals to reduce waste each year? (1 point)</t>
  </si>
  <si>
    <t>To earn points, a written goal with clear steps to achieve that goal and save energy is needed. The goal should also specify how long it should take for the goal to be met. To start, businesses need to start tracking how much of their waste is going to the landfill and then how much is recycled if that applies.</t>
  </si>
  <si>
    <t>2. Did the business succeed in meeting at least one goal to reduce waste last year? (2 points)</t>
  </si>
  <si>
    <t>To earn points, the waste usage goal for the previous year or previous time frame (doesn't necessarily have to be a year if the goal specifies a separate amount of time) must be achieved. Zero waste certifications will also be accepted as points if those have been achieved. If you did not have a goal, points should not be awarded.</t>
  </si>
  <si>
    <t>3. Does the business have a plan to reduce, reuse, recycle, or compost all types of waste? (3 points)</t>
  </si>
  <si>
    <t>Q14</t>
  </si>
  <si>
    <r>
      <t>An adequate program should address each of these solutions, establish basic tracking and monitoring, and include an employee training and education component.This plan should also cover all kinds of waste (solid, liquid, hazardous, organic, recyclables) and include ways to track progress. This is also sometimes called a waste diversion program</t>
    </r>
    <r>
      <rPr>
        <vertAlign val="superscript"/>
        <sz val="14"/>
        <color theme="1"/>
        <rFont val="Arial Nova"/>
        <family val="2"/>
      </rPr>
      <t>10</t>
    </r>
    <r>
      <rPr>
        <sz val="14"/>
        <color theme="1"/>
        <rFont val="Arial Nova"/>
        <family val="2"/>
      </rPr>
      <t>.</t>
    </r>
  </si>
  <si>
    <t>4. Are all trash and recycling bins (inside and out) clearly marked? (1 point)</t>
  </si>
  <si>
    <t>Q15</t>
  </si>
  <si>
    <t>Clear labels make it easier for everyone to recycle correctly. Best practices include large labels or symbols for easier sorting.</t>
  </si>
  <si>
    <t>5. Does the facility use large, shared trash bins in central spots rather than individual desk bins? (1 point)</t>
  </si>
  <si>
    <t>Q16</t>
  </si>
  <si>
    <t>Also known as centralized waste receptacles, this encourages proper waste disposal and reduces custodial work. For example, some spaces utilize them on each floor. If both options are used, please select Yes.</t>
  </si>
  <si>
    <t>6. Does your business perform any of the options below when it concerns electronics, furniture, appliances, or other equipment when items are no longer needed or working? (2 points)</t>
  </si>
  <si>
    <t>Q17</t>
  </si>
  <si>
    <t>Auctioned</t>
  </si>
  <si>
    <t>Donated</t>
  </si>
  <si>
    <t>Repurposed</t>
  </si>
  <si>
    <t xml:space="preserve">Recycled </t>
  </si>
  <si>
    <t>Trashed</t>
  </si>
  <si>
    <t xml:space="preserve">It’s best to reduce waste by reducing or reusing items first . Keeping track of where these items go helps avoid them going to a landfill. </t>
  </si>
  <si>
    <t>7. Does the business recycle the following? (2 points)</t>
  </si>
  <si>
    <t>Q18</t>
  </si>
  <si>
    <t>Batteries</t>
  </si>
  <si>
    <t>Electronics</t>
  </si>
  <si>
    <t>Cardboard</t>
  </si>
  <si>
    <t>Glass</t>
  </si>
  <si>
    <t>Paper</t>
  </si>
  <si>
    <t>Plastic</t>
  </si>
  <si>
    <t>Metal</t>
  </si>
  <si>
    <t xml:space="preserve">Other </t>
  </si>
  <si>
    <t>Recycling containers should be provided for each recycled material for better safety and sorting. Under a waste diversion program, metrics should be calculated for each material.</t>
  </si>
  <si>
    <t>8. What percentage of the total waste was kept out of the landfill last year? To calculate, fill in the following weights with the same unit of measurement (Ex. Lbs., Lbs.) (3 points)</t>
  </si>
  <si>
    <t>weight of recycling</t>
  </si>
  <si>
    <t>weight of garbage</t>
  </si>
  <si>
    <t>= Percent Total Waste</t>
  </si>
  <si>
    <t>Q19</t>
  </si>
  <si>
    <t>&lt;25%</t>
  </si>
  <si>
    <t>26-50%</t>
  </si>
  <si>
    <t>51-74%</t>
  </si>
  <si>
    <t>&lt;75%</t>
  </si>
  <si>
    <t>Use the calculation listed above to determine the waste diversion rate by simply filling in the two weights at the top. If the weight cannot be estimated, start by contacting the waste service provider to determine what those numbers are.</t>
  </si>
  <si>
    <t>Water Resources</t>
  </si>
  <si>
    <t>1. Does your business have a goal or goals to save water and lower your water bill each year? (1 point)</t>
  </si>
  <si>
    <t>Q20</t>
  </si>
  <si>
    <r>
      <t>To earn points, a written goal with clear steps to achieve that goal and save water is needed. The goal should also specify how long it should take for the goal to be met. Tracking water use (such as comparing monthly bill statements) can help set realistic targets and progress. This is also known as benchmarking</t>
    </r>
    <r>
      <rPr>
        <vertAlign val="superscript"/>
        <sz val="14"/>
        <color rgb="FF444444"/>
        <rFont val="Arial Nova"/>
        <family val="2"/>
      </rPr>
      <t>11</t>
    </r>
    <r>
      <rPr>
        <sz val="14"/>
        <color rgb="FF444444"/>
        <rFont val="Arial Nova"/>
        <family val="2"/>
      </rPr>
      <t>.</t>
    </r>
  </si>
  <si>
    <t>2. Did the business succeed in meeting at least one goal to reduce water last year? (2 points)</t>
  </si>
  <si>
    <t>Q21</t>
  </si>
  <si>
    <t>To earn points, the water usage goal for the previous year or previous time frame (doesn't necessarily have to be a year if the goal specifies a separate amount of time) must be achieved.</t>
  </si>
  <si>
    <t>3. Does the majority (≥75%) of landscaping use native or drought friendly plants (xeriscaping) and are they watered according to the City of Dallas Water Conservation Ordinance? (2 points)</t>
  </si>
  <si>
    <t>Q22</t>
  </si>
  <si>
    <t>Does not apply</t>
  </si>
  <si>
    <r>
      <t>This applies to businesses that are able to control their own landscaping. The Dallas Water Conservation Ordinance has guidelines between April 1 and October 31st. Landscaping may only be watered twice a week and outside the hours of 10 am - 6 pm</t>
    </r>
    <r>
      <rPr>
        <vertAlign val="superscript"/>
        <sz val="14"/>
        <color theme="1"/>
        <rFont val="Arial Nova"/>
        <family val="2"/>
      </rPr>
      <t>12</t>
    </r>
    <r>
      <rPr>
        <sz val="14"/>
        <color theme="1"/>
        <rFont val="Arial Nova"/>
        <family val="2"/>
      </rPr>
      <t>. See the ordinance for more information. For those under a lease or unable to control watering practices, there are other easy opportunities for points and is one of the reasons why this question is worth two points. Landscaping is important though because as much as 50% of outdoor water use is wasted from inefficient watering methods and system</t>
    </r>
    <r>
      <rPr>
        <vertAlign val="superscript"/>
        <sz val="14"/>
        <color theme="1"/>
        <rFont val="Arial Nova"/>
        <family val="2"/>
      </rPr>
      <t>13</t>
    </r>
    <r>
      <rPr>
        <sz val="14"/>
        <color theme="1"/>
        <rFont val="Arial Nova"/>
        <family val="2"/>
      </rPr>
      <t>.</t>
    </r>
  </si>
  <si>
    <t>4. Does the facility use grey water (like water from sinks or showers) recycling for things like watering  or flushing toilets? (2 points)</t>
  </si>
  <si>
    <t>Q23</t>
  </si>
  <si>
    <r>
      <t>Grey water is water that has been used but is not from toilets, food prep, or laundry, like from showers or bathroom sinks</t>
    </r>
    <r>
      <rPr>
        <vertAlign val="superscript"/>
        <sz val="14"/>
        <color theme="1"/>
        <rFont val="Arial Nova"/>
        <family val="2"/>
      </rPr>
      <t>14</t>
    </r>
    <r>
      <rPr>
        <sz val="14"/>
        <color theme="1"/>
        <rFont val="Arial Nova"/>
        <family val="2"/>
      </rPr>
      <t xml:space="preserve">.Grey water can be reused in multiple ways and captured in various systems. Water reuse systems should be installed on site and follow state requirements. </t>
    </r>
  </si>
  <si>
    <t>5. Are at least 75% of faucets, sinks or toilets, or other water fixtures considered “low flow” or labeled WaterSense® products? (2 points)</t>
  </si>
  <si>
    <t>Q24</t>
  </si>
  <si>
    <r>
      <t>For this credit, at least 75% of amenities should be considered low flow or have a WaterSense® label. WaterSense® labels are from the EPA and identify products that are generally 20% more water efficient compared to similar products</t>
    </r>
    <r>
      <rPr>
        <vertAlign val="superscript"/>
        <sz val="14"/>
        <color theme="1"/>
        <rFont val="Arial Nova"/>
        <family val="2"/>
      </rPr>
      <t>15</t>
    </r>
    <r>
      <rPr>
        <sz val="14"/>
        <color theme="1"/>
        <rFont val="Arial Nova"/>
        <family val="2"/>
      </rPr>
      <t xml:space="preserve">. </t>
    </r>
  </si>
  <si>
    <t>6. Does the facility use any of these methods to reduce storm run off? (2 points)</t>
  </si>
  <si>
    <t>Q25</t>
  </si>
  <si>
    <t>Rain barrels</t>
  </si>
  <si>
    <t>Rain garden</t>
  </si>
  <si>
    <t>Green roof</t>
  </si>
  <si>
    <t>Permeable pavement</t>
  </si>
  <si>
    <t>Redirecting downspouts</t>
  </si>
  <si>
    <r>
      <t>All these attributes should be functional and either capture or redirect water. Green roofs and permeable pavement should both follow any applicable City of Dallas Code Standards</t>
    </r>
    <r>
      <rPr>
        <vertAlign val="superscript"/>
        <sz val="14"/>
        <color theme="1"/>
        <rFont val="Arial Nova"/>
        <family val="2"/>
      </rPr>
      <t>16</t>
    </r>
    <r>
      <rPr>
        <sz val="14"/>
        <color theme="1"/>
        <rFont val="Arial Nova"/>
        <family val="2"/>
      </rPr>
      <t xml:space="preserve">. </t>
    </r>
  </si>
  <si>
    <t>Ecosystems</t>
  </si>
  <si>
    <t>1. Does the outdoor lighting actively limit light pollution (motion detection, low level, etc.)? (1 point)</t>
  </si>
  <si>
    <t>Q26</t>
  </si>
  <si>
    <r>
      <t>This applies to businesses that are able to control their own outdoor lighting. There are several standards to help see if your lighting qualifies such as BUG Zones and the Luminaire Classification System</t>
    </r>
    <r>
      <rPr>
        <vertAlign val="superscript"/>
        <sz val="14"/>
        <color theme="1"/>
        <rFont val="Arial Nova"/>
        <family val="2"/>
      </rPr>
      <t>17</t>
    </r>
    <r>
      <rPr>
        <sz val="14"/>
        <color theme="1"/>
        <rFont val="Arial Nova"/>
        <family val="2"/>
      </rPr>
      <t>.This also includes parking lot lighting for those that are able to do so. For those under a lease or unable to control outside fixtures, there are other easy opportunities for points and is one of the reasons why this question is worth one point. Light pollution wastes electricity and negatively impacts wildlife and human health</t>
    </r>
    <r>
      <rPr>
        <vertAlign val="superscript"/>
        <sz val="14"/>
        <color theme="1"/>
        <rFont val="Arial Nova"/>
        <family val="2"/>
      </rPr>
      <t>18.</t>
    </r>
  </si>
  <si>
    <t>2. Does the business have additional actions beyond state regulations to conserve or protect Texas land? One bonus point will be awarded for actions located in a Tier 1 Conservation Area (check the Texas Parks and Wildlife Map for “Tier 1”) (2 points)</t>
  </si>
  <si>
    <t>Q27</t>
  </si>
  <si>
    <t>Achieving stricter environmental standards for TCEQ permits</t>
  </si>
  <si>
    <t>Conservation easements</t>
  </si>
  <si>
    <t xml:space="preserve">Donations to Texas wildlife conservation </t>
  </si>
  <si>
    <t xml:space="preserve">Establishing wildlife areas </t>
  </si>
  <si>
    <t>Habitat restoration</t>
  </si>
  <si>
    <t>Other (please explain)</t>
  </si>
  <si>
    <t>Insert Explanation here:</t>
  </si>
  <si>
    <t>Actions can range from pursuing stricter environmental standards, habitat restoration, and other mitigation solutions that protect and preserve local wildlife and natural resources. There are multiple ways to achieve points, which is why we are asking for an explanation if one of the options does not fit. Access the map here using this link below:</t>
  </si>
  <si>
    <t>Texas Parks &amp; Wildlife Map</t>
  </si>
  <si>
    <t>3. Does the building provide outdoor seating for employees to take breaks, or is there an outdoor seating area within a ten minute walk? (1 point)</t>
  </si>
  <si>
    <t>Q28</t>
  </si>
  <si>
    <t>This credit can be as simple as offering a bench outside or as robust as an entire park.</t>
  </si>
  <si>
    <t>4. Does the building have features that help local wildlife? (2 points)</t>
  </si>
  <si>
    <t>Q29</t>
  </si>
  <si>
    <t>Bat/bird boxes</t>
  </si>
  <si>
    <t>Bird baths or water features</t>
  </si>
  <si>
    <t>Bird safe windows</t>
  </si>
  <si>
    <t>Leaving leaf litter alone in the spring or fall</t>
  </si>
  <si>
    <t>Native species plants</t>
  </si>
  <si>
    <t>Pollinator gardens</t>
  </si>
  <si>
    <t>Wildlife friendly fencing</t>
  </si>
  <si>
    <r>
      <t>The purpose of these features is to benefit wildlife. If the facility decides to put up bad or bird boxes, they must follow Texas Parks and Wildlife guidelines, which state average birds should have 1 bird box per 1 acre (varies upon larger species) and groups of 3 or more bat boxes per 100 acres.  Bird safe windows should apply to all windows. Pollinator and native species gardens should mimic the local ecosystem</t>
    </r>
    <r>
      <rPr>
        <vertAlign val="superscript"/>
        <sz val="14"/>
        <color theme="1"/>
        <rFont val="Arial Nova"/>
        <family val="2"/>
      </rPr>
      <t>19</t>
    </r>
    <r>
      <rPr>
        <sz val="14"/>
        <color theme="1"/>
        <rFont val="Arial Nova"/>
        <family val="2"/>
      </rPr>
      <t>.</t>
    </r>
    <r>
      <rPr>
        <sz val="14"/>
        <color rgb="FFFF0000"/>
        <rFont val="Arial Nova"/>
        <family val="2"/>
      </rPr>
      <t xml:space="preserve">  </t>
    </r>
  </si>
  <si>
    <t>5. If the facility uses chemicals to control pests or weeds, are safer, natural methods, like organic sprays or biological controls used to reduce their use? (2 points)</t>
  </si>
  <si>
    <t>Q30</t>
  </si>
  <si>
    <r>
      <t>The intent of this question is for businesses to use alternative solutions to replace the use hazardous chemicals for pest management operations, whether it be to eliminate plants, animals, or fungi. Acceptable solutions include integrated pest management, biopesticides, or minimal risk pesticides, which reduce the risk of harm to human and ecological health</t>
    </r>
    <r>
      <rPr>
        <vertAlign val="superscript"/>
        <sz val="14"/>
        <color theme="1"/>
        <rFont val="Arial Nova"/>
        <family val="2"/>
      </rPr>
      <t>20</t>
    </r>
    <r>
      <rPr>
        <sz val="14"/>
        <color theme="1"/>
        <rFont val="Arial Nova"/>
        <family val="2"/>
      </rPr>
      <t>.</t>
    </r>
  </si>
  <si>
    <t>Food and Urban Agriculture</t>
  </si>
  <si>
    <t>1. Can employees easily store, heat, and cool their lunch brought from home instead of going out to buy lunch? (1 point)</t>
  </si>
  <si>
    <t>Q31</t>
  </si>
  <si>
    <t xml:space="preserve">Encouraging employees to bring their lunch rather than driving to get lunch saves on fuel. The amount of storage space should be factored based on the number of employees and is up to the business’s discretion. Providing sinks may also encourage reusable tableware and cutlery. </t>
  </si>
  <si>
    <t>2. Does the business ban single use plastics (like plastic forks or cups) or encourage reusable dinnerware? (2 points)</t>
  </si>
  <si>
    <t>Q32</t>
  </si>
  <si>
    <t>Depending on the facility’s needs and size, points can be achieved in various ways. For the average office kitchen, simple signage and storage for reusable dishware is adequate. For more elaborate facilities where utensils and dishware are utilized by patrons or are needed at certain events, this policy should be more formal via written policy or procurement standards. Reusable serveware such as forks or cups saves from repurchasing more items and reduces waste to the landfill.</t>
  </si>
  <si>
    <t>Q33</t>
  </si>
  <si>
    <t>3. Does the facility have water bottle filling station(s) for employees? (1 point)</t>
  </si>
  <si>
    <t xml:space="preserve">For this credit, there is not a minimum requirement; the number of water stations should be to the business's discretion. The purpose is to encourage refillable water bottles rather than disposable plastic ones. </t>
  </si>
  <si>
    <t>Air Quality</t>
  </si>
  <si>
    <t>Q34</t>
  </si>
  <si>
    <t>1. Does your heating, ventilation, and air conditioning (HVAC) system meet the newest standards for clean indoor air (ex. ASHRAE 62)? (3 points)</t>
  </si>
  <si>
    <t xml:space="preserve">The HVAC system should be checked or tested to see if it complies with the latest indoor air quality standards. If it does not meet the standards, then the points should not be awarded. </t>
  </si>
  <si>
    <t>2. Does the business use eco-friendly cleaning products or disinfectants, for example like those with a Safer Choice label, for at least half of products purchased? (2 points)</t>
  </si>
  <si>
    <t>Q35</t>
  </si>
  <si>
    <r>
      <t>To qualify, at least half of cleaning products or disinfectants should have a certification label that indicates the product is safer for the environment and human health. Safer Choice and Green Seal are just some examples of common ecolabels</t>
    </r>
    <r>
      <rPr>
        <vertAlign val="superscript"/>
        <sz val="14"/>
        <color theme="1"/>
        <rFont val="Arial Nova"/>
        <family val="2"/>
      </rPr>
      <t>21</t>
    </r>
    <r>
      <rPr>
        <sz val="14"/>
        <color theme="1"/>
        <rFont val="Arial Nova"/>
        <family val="2"/>
      </rPr>
      <t>.</t>
    </r>
  </si>
  <si>
    <t>3. Does the building have a written rule about no smoking/vaping indoors or limit smoking to a specific area? (2 points)</t>
  </si>
  <si>
    <t>Q36</t>
  </si>
  <si>
    <r>
      <t>The policy should be written and all buildings should be following signage according to Dallas City Code</t>
    </r>
    <r>
      <rPr>
        <vertAlign val="superscript"/>
        <sz val="14"/>
        <color theme="1"/>
        <rFont val="Arial Nova"/>
        <family val="2"/>
      </rPr>
      <t>22</t>
    </r>
    <r>
      <rPr>
        <sz val="14"/>
        <color theme="1"/>
        <rFont val="Arial Nova"/>
        <family val="2"/>
      </rPr>
      <t>.</t>
    </r>
  </si>
  <si>
    <t>Leadership and Policy</t>
  </si>
  <si>
    <t>1. If the business provides uniforms, are they made of non plastic fabrics like cotton or linen? (1 point)</t>
  </si>
  <si>
    <t>Q37</t>
  </si>
  <si>
    <t>Not Applicable</t>
  </si>
  <si>
    <r>
      <t>Fabrics such as linen or cotton, provide clothing that is derived from nature and plastic free. Synthetic materials, such as nylon or polyester, can shed microplastics (smaller pieces of plastics) onto you and the environment acting as another pollutant. To qualify for this point, at minimum work polos or shirts must be plastic free</t>
    </r>
    <r>
      <rPr>
        <vertAlign val="superscript"/>
        <sz val="14"/>
        <color theme="1"/>
        <rFont val="Arial Nova"/>
        <family val="2"/>
      </rPr>
      <t>23</t>
    </r>
    <r>
      <rPr>
        <sz val="14"/>
        <color theme="1"/>
        <rFont val="Arial Nova"/>
        <family val="2"/>
      </rPr>
      <t xml:space="preserve">.This credit does not apply to safety uniforms. </t>
    </r>
  </si>
  <si>
    <t>2. Does the building have signs explaining its sustainability policy and efforts to be greener and embrace sustainable solutions? (1 point)</t>
  </si>
  <si>
    <t>Q38</t>
  </si>
  <si>
    <t>Signs encourage greener actions for patrons or staff. The signs can be formal or informal, no size requirement or number is required. This action can include signs in the restrooms to conserve water, reminders to turn lights or computers off, or even to mark pollinator gardens.</t>
  </si>
  <si>
    <t>3. Does the business have a written policy or sections within larger policies for being environmentally responsible, like sustainable procurement? (3 points)</t>
  </si>
  <si>
    <t>Q39</t>
  </si>
  <si>
    <t xml:space="preserve">The policy should outline a clear stance and actions towards environmental stewardship. It does not have to be standalone and can be referenced in other documents. The point is that it is documented. </t>
  </si>
  <si>
    <t>4. Does the business have a “Green Team” who makes sure eco friendly practices and goals are kept current and provides regular trainings? (3 points)</t>
  </si>
  <si>
    <t>Q40</t>
  </si>
  <si>
    <t xml:space="preserve">This means having someone (or a team) specifically responsible for overseeing the business’s green efforts and certifications. </t>
  </si>
  <si>
    <t>5. Does the business have a goal to reduce its carbon footprint or the amount of greenhouse gas emissions it produces? (3 points)</t>
  </si>
  <si>
    <t>Q41</t>
  </si>
  <si>
    <r>
      <t>The goal should be realistic, achievable, and outlined in a plan that can strategically reduce the amount of green house gas emissions directly or indirectly associated within a certain amount of time. Calculating your greenhouse gas emissions shows how "green" or "not green" your operations are. An assessment can show potential areas of improvement and how to be greener</t>
    </r>
    <r>
      <rPr>
        <vertAlign val="superscript"/>
        <sz val="14"/>
        <color theme="1"/>
        <rFont val="Arial Nova"/>
        <family val="2"/>
      </rPr>
      <t>24</t>
    </r>
    <r>
      <rPr>
        <sz val="14"/>
        <color theme="1"/>
        <rFont val="Arial Nova"/>
        <family val="2"/>
      </rPr>
      <t>.</t>
    </r>
  </si>
  <si>
    <t>6. Does the business offer education or training for employees or local residents about environmental topics? (2 point)</t>
  </si>
  <si>
    <t>Q42</t>
  </si>
  <si>
    <t xml:space="preserve">Workforce education can be expanded to include environmental concepts. This can be informal, such as a one pager, or formal through a presentation or course. All educational content should be easily accessible. Ideally, utilization rates should be monitored to gain feedback and participation rates.  </t>
  </si>
  <si>
    <t>7. Does the business enhance community identity through opportunities such as: (2 points)</t>
  </si>
  <si>
    <t>Q43</t>
  </si>
  <si>
    <t>Preserving historic qualities or information related to the site</t>
  </si>
  <si>
    <t>Participating in community events</t>
  </si>
  <si>
    <t>Donating</t>
  </si>
  <si>
    <t>Volunteering</t>
  </si>
  <si>
    <t>Working with local artist</t>
  </si>
  <si>
    <t>A business must participate in at least one activity twice a year or participate in two events to qualify for two points. For example, a business can do a volunteering event in the spring and fall or a business can do one volunteering event and hire a community artist for one event to qualify for two points. Businesses that participate in 3 or more events qualify for the bonus point.</t>
  </si>
  <si>
    <t>8. Does the business buy products with fair trade certification labels or support buying practices that endorse ethically sourced materials? (2 points)</t>
  </si>
  <si>
    <t>Q44</t>
  </si>
  <si>
    <t xml:space="preserve">There are different ways to achieve this credit. The easiest is through a documented policy that determines how the business supports these types of actions. Another way is to set a goal that determines the percentage of products that should be certified with the appropriate metrics and reporting. </t>
  </si>
  <si>
    <t xml:space="preserve">48 total questions with the 4 industry </t>
  </si>
  <si>
    <t>Q45</t>
  </si>
  <si>
    <t>Industry Specific Questions</t>
  </si>
  <si>
    <t>Click the blue drop down box below to select the industry that best fits your business</t>
  </si>
  <si>
    <t>General Business and Retail</t>
  </si>
  <si>
    <t>Q46</t>
  </si>
  <si>
    <t>1. Does the facility mostly use emails or online methods for marketing and billing instead of paper? (2 points)</t>
  </si>
  <si>
    <t xml:space="preserve">Paper products should be available upon request. No more than 25% of marketing and billing items should require paper. </t>
  </si>
  <si>
    <t>Q54</t>
  </si>
  <si>
    <t>2. Does the business encourage the use of office plants? (2 points)</t>
  </si>
  <si>
    <t>House plants are a simple way to bring nature indoors and allows employees easy personalization of their desk space.</t>
  </si>
  <si>
    <t>Q55</t>
  </si>
  <si>
    <t>3.  Does your office incentivize greener actions for employees? (2 points)</t>
  </si>
  <si>
    <t xml:space="preserve">The idea is to reward employees for participating in greener actions and policies. This can include transportation subsidies in employee benefits packages, paid time off, sustainable gifts, green appreciation days, a work from home day, lunches, and a variety of other options to help employees feel better about green behaviors. </t>
  </si>
  <si>
    <t>4. Are carpooling arrangements generally made for staff when they need to meet off site? (2 points)</t>
  </si>
  <si>
    <t xml:space="preserve">When a group of staff are required to meet in person and off campus, arrangements should be set in place to encourage car pooling. While this policy does not have to be formal, management should be offering these arrangements for half of these types of trips.                 </t>
  </si>
  <si>
    <t>1. Are there routine trainings in place that teach staff to safely and responsibly sort or reduce medical waste? (2 points)</t>
  </si>
  <si>
    <t>Trainings can be in person, online, or even through materials such as booklets or brochures.</t>
  </si>
  <si>
    <t>2. Are patient’s families offered discounts or other offers to stay at nearby hotels or other local lodging? (2 points)</t>
  </si>
  <si>
    <t>N/A</t>
  </si>
  <si>
    <t>Discounts or medical rates provide families with greater peace of mind and can help reduce transportation associated emissions. Clinics or hospital staff should be able to provide patients' families with discounted lodging options within a 5-mile radius.</t>
  </si>
  <si>
    <t>Q47</t>
  </si>
  <si>
    <t>3. If emergency power is used, does it come from a renewable source? (2 points)</t>
  </si>
  <si>
    <r>
      <t>Back up energy or emergency power should be supplied renewably. This can vary in the form of a generator, batteries, microgrids, or any other technology that allows the elimination of fossil fuels when a back up or secondary power supply needs to be utilized</t>
    </r>
    <r>
      <rPr>
        <vertAlign val="superscript"/>
        <sz val="14"/>
        <color rgb="FF444444"/>
        <rFont val="Arial Nova"/>
        <family val="2"/>
      </rPr>
      <t>25.</t>
    </r>
  </si>
  <si>
    <t>4. Has your facility recently upgraded any industry specific equipment (autoclaves, scanning equipment) to models that save on utility expenses? (2 points)</t>
  </si>
  <si>
    <t>Q48</t>
  </si>
  <si>
    <t xml:space="preserve">This is an opportunity for medical facilities to demonstrate any new equipment advancements or replacements that allows them to be more efficient through their water or energy use within the past two years. </t>
  </si>
  <si>
    <t>Hospitality</t>
  </si>
  <si>
    <t>Q49</t>
  </si>
  <si>
    <t>1. Does the business have a plan to reduce food waste (can include scrap recycling with farms, portion sizes, surplus donations)? (2 points)</t>
  </si>
  <si>
    <t xml:space="preserve">Businesses should be able to demonstrate these practices in the form of a goal with metrics and reporting, or through a partnership agreement. </t>
  </si>
  <si>
    <t>Q50</t>
  </si>
  <si>
    <t>2. Are at least ten percent of meals or dishes offered vegetarian or meatless options? (2 points)</t>
  </si>
  <si>
    <r>
      <t>To earn this credit, at least ten percent of the menu should have vegetarian or plant based options. This means one out of ten total dishes should be meatless. For each meatless meal, approximately 133 gallons of water is saved in a 2021 study</t>
    </r>
    <r>
      <rPr>
        <vertAlign val="superscript"/>
        <sz val="14"/>
        <color theme="1"/>
        <rFont val="Arial Nova"/>
        <family val="2"/>
      </rPr>
      <t>26</t>
    </r>
    <r>
      <rPr>
        <sz val="14"/>
        <color theme="1"/>
        <rFont val="Arial Nova"/>
        <family val="2"/>
      </rPr>
      <t>.</t>
    </r>
  </si>
  <si>
    <t>Q51</t>
  </si>
  <si>
    <t>3. Does the facility focus on seasonal ingredients? (2 points)</t>
  </si>
  <si>
    <t xml:space="preserve">The facility should have different menus based on what is locally available and in season. Taking advantage of seasonal goods can potentially save costs by limiting the number of imported goods that would otherwise be more expensive to ship in. </t>
  </si>
  <si>
    <t>4. Does the facility have its own garden for its produce or its floral arrangements? (2 points)</t>
  </si>
  <si>
    <t>Q56</t>
  </si>
  <si>
    <t xml:space="preserve">The garden should be well maintained and used throughout the growing seasons. The garden can be for local produce or for the facility's floral arrangements. There is not a garden size or quantity requirement. </t>
  </si>
  <si>
    <t>Trade and Manufacturing</t>
  </si>
  <si>
    <t>Q57</t>
  </si>
  <si>
    <t>1. Does the facility have ways to reduce wait times and traffic congestion for shipments? (2 points)</t>
  </si>
  <si>
    <t xml:space="preserve">To achieve these points, this can be something simple such as proper scheduling or better communication requirements, or it can be sophisticated to include automated notifications or management software.  </t>
  </si>
  <si>
    <t>Q58</t>
  </si>
  <si>
    <t>2. Does the facility have a rule to use less packaging and materials for shipping or handling goods, particularly non-biodegradable such as plastics? (2 points)</t>
  </si>
  <si>
    <t xml:space="preserve">Instead of packaging peanuts and paper fill, employees should be encouraged to use one type of fill and smaller boxes. Other solutions include reusable shipping and mailing products such as durable mailers, containers designed for multiple uses, reusable shipping boxes, bulk containers, and reusable envelopes and pallets to name a few. This should be a formal policy and reinforced through simple training.   </t>
  </si>
  <si>
    <t>Q59</t>
  </si>
  <si>
    <t>3. Are at least 50% of parking spaces covered (e.g. canopies or garage)? (2 points)</t>
  </si>
  <si>
    <r>
      <t>Covered parking spaces can be in the form of canopies or a garage.  Covered parking spaces alone can reduce the urban heat island effect but can also multifunctional</t>
    </r>
    <r>
      <rPr>
        <vertAlign val="superscript"/>
        <sz val="14"/>
        <color theme="1"/>
        <rFont val="Arial Nova"/>
        <family val="2"/>
      </rPr>
      <t>27</t>
    </r>
    <r>
      <rPr>
        <sz val="14"/>
        <color theme="1"/>
        <rFont val="Arial Nova"/>
        <family val="2"/>
      </rPr>
      <t>.</t>
    </r>
  </si>
  <si>
    <t>4. Does the facility use permeable pavement (pavement that lets rain water soak through)? (2 points)</t>
  </si>
  <si>
    <r>
      <t>To qualify for this credit, permeable pavement can be applied to multiple projects ranging from a sidewalk, street, or parking lot. There is no minimum requirement for size, but the pavement must be in a good state of repair and functioning to allow water to seep through to the ground unlike traditional concrete or asphalt surfaces</t>
    </r>
    <r>
      <rPr>
        <vertAlign val="superscript"/>
        <sz val="14"/>
        <color theme="1"/>
        <rFont val="Arial Nova"/>
        <family val="2"/>
      </rPr>
      <t>28</t>
    </r>
    <r>
      <rPr>
        <sz val="14"/>
        <color theme="1"/>
        <rFont val="Arial Nova"/>
        <family val="2"/>
      </rPr>
      <t xml:space="preserve">. </t>
    </r>
  </si>
  <si>
    <t>Total Category Score</t>
  </si>
  <si>
    <t>TOTAL SCORECARD SCORE</t>
  </si>
  <si>
    <t>Bronze</t>
  </si>
  <si>
    <t>50 - 60 Points</t>
  </si>
  <si>
    <t>Silver</t>
  </si>
  <si>
    <t>61 - 70 points</t>
  </si>
  <si>
    <t xml:space="preserve">Gold </t>
  </si>
  <si>
    <t>71 - 80 points</t>
  </si>
  <si>
    <t>Platinum</t>
  </si>
  <si>
    <t>&gt;81 points</t>
  </si>
  <si>
    <t>References</t>
  </si>
  <si>
    <t>¹</t>
  </si>
  <si>
    <t>https://www.energy.gov/sites/prod/files/2021/01/f82/WAP-fact-sheet_2021_0.pdf</t>
  </si>
  <si>
    <t>²</t>
  </si>
  <si>
    <t>https://www.epa.gov/mold/mold-remediation-schools-and-commercial-buildings-guide-chapter-2</t>
  </si>
  <si>
    <t>³</t>
  </si>
  <si>
    <t>https://www.cdc.gov/coronavirus/2019-ncov/prevent-getting-sick/improving-ventilation-home.html</t>
  </si>
  <si>
    <t>https://www.energystar.gov/buildings/benchmark</t>
  </si>
  <si>
    <t>https://www.energy.gov/energysaver/residential-renewable-energy</t>
  </si>
  <si>
    <t>https://www.nrdc.org/stories/energy-vampires-keep-your-devices-wasting-energy-and-money</t>
  </si>
  <si>
    <t xml:space="preserve"> https://www.energy.gov/energysaver/lighting-choices-save-you-money</t>
  </si>
  <si>
    <t>https://pass.dart.org/corporate-pass</t>
  </si>
  <si>
    <t>https://tryparkingit.com/</t>
  </si>
  <si>
    <t>https://www.epa.gov/greeningepa/waste-diversion-epa</t>
  </si>
  <si>
    <t>https://www.epa.gov/system/files/documents/2024-03/ws-commercial-bmp-watersenseatwork_section2.3_benchmarking.pdf</t>
  </si>
  <si>
    <t>https://savedallaswater.com/resource-center/ordinance/</t>
  </si>
  <si>
    <t>https://19january2017snapshot.epa.gov/www3/watersense/pubs/outdoor.html</t>
  </si>
  <si>
    <t>https://www.tceq.texas.gov/downloads/assistance/publications/rg-539.pdf</t>
  </si>
  <si>
    <t>https://19january2017snapshot.epa.gov/www3/watersense/partners/product_program_specs.html</t>
  </si>
  <si>
    <t>https://dallascityhall.com/departments/sustainabledevelopment/buildinginspection/pages/greenbuilding.aspx</t>
  </si>
  <si>
    <t>https://highways.dot.gov/safety/other/visibility/fhwa-lighting-handbook-august-2012/6-lighting-system-selection</t>
  </si>
  <si>
    <t>https://darksky.org/resources/what-is-light-pollution/</t>
  </si>
  <si>
    <t>https://tpwd.texas.gov/landwater/land/private/agricultural_land/pobl2010/Appendix%20AA%20Minimum%20Requirements%20for%20Supplemental%20Shelter%20POBL.pdf</t>
  </si>
  <si>
    <t>https://ohioline.osu.edu/factsheet/anr-69</t>
  </si>
  <si>
    <t>https://www.epa.gov/saferchoice/products</t>
  </si>
  <si>
    <t>https://citysecretary2.dallascityhall.com/resolutions/2024/12-11-24/24-1785.pdf</t>
  </si>
  <si>
    <t>https://www.eea.europa.eu/publications/microplastics-from-textiles-towards-a</t>
  </si>
  <si>
    <t>https://www.epa.gov/climateleadership/target-setting</t>
  </si>
  <si>
    <t>https://www.energy.gov/energy-sources</t>
  </si>
  <si>
    <t>https://www.colorado.edu/ecenter/2021/03/18/meatless-mondays-less-meat-less-heat</t>
  </si>
  <si>
    <t xml:space="preserve"> https://environment-review.yale.edu/reimagining-parking-unlikely-spaces-climate-resilience</t>
  </si>
  <si>
    <t>https://www.epa.gov/soakuptherain/soak-rain-permeable-pavement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</si>
</sst>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47" x14ac:knownFonts="1">
    <font>
      <sz val="12"/>
      <color theme="1"/>
      <name val="Tahoma"/>
      <family val="2"/>
    </font>
    <font>
      <b/>
      <sz val="12"/>
      <color theme="1"/>
      <name val="Tahoma"/>
      <family val="2"/>
    </font>
    <font>
      <sz val="8"/>
      <name val="Tahoma"/>
      <family val="2"/>
    </font>
    <font>
      <u/>
      <sz val="12"/>
      <color theme="10"/>
      <name val="Tahoma"/>
      <family val="2"/>
    </font>
    <font>
      <sz val="12"/>
      <name val="Tahoma"/>
      <family val="2"/>
    </font>
    <font>
      <sz val="12"/>
      <color theme="5"/>
      <name val="Tahoma"/>
      <family val="2"/>
    </font>
    <font>
      <sz val="12"/>
      <color theme="1"/>
      <name val="Arial Nova Cond"/>
      <family val="2"/>
    </font>
    <font>
      <b/>
      <sz val="16"/>
      <color rgb="FFFFFFFF"/>
      <name val="Arial Nova"/>
      <family val="2"/>
    </font>
    <font>
      <sz val="16"/>
      <color theme="1"/>
      <name val="Arial Nova"/>
      <family val="2"/>
    </font>
    <font>
      <b/>
      <sz val="16"/>
      <color theme="1"/>
      <name val="Arial Nova"/>
      <family val="2"/>
    </font>
    <font>
      <sz val="16"/>
      <color rgb="FF444444"/>
      <name val="Aptos Narrow"/>
      <family val="2"/>
    </font>
    <font>
      <b/>
      <sz val="14"/>
      <color theme="1"/>
      <name val="Arial Nova"/>
      <family val="2"/>
    </font>
    <font>
      <sz val="14"/>
      <color theme="1"/>
      <name val="Arial Nova"/>
      <family val="2"/>
    </font>
    <font>
      <sz val="12"/>
      <color theme="1"/>
      <name val="Arial Nova"/>
      <family val="2"/>
    </font>
    <font>
      <i/>
      <sz val="14"/>
      <color theme="1"/>
      <name val="Arial Nova"/>
      <family val="2"/>
    </font>
    <font>
      <sz val="9"/>
      <color theme="2"/>
      <name val="Lato"/>
      <family val="2"/>
    </font>
    <font>
      <sz val="12"/>
      <color theme="2"/>
      <name val="Tahoma"/>
      <family val="2"/>
    </font>
    <font>
      <sz val="9"/>
      <name val="Lato"/>
      <family val="2"/>
    </font>
    <font>
      <sz val="12"/>
      <color theme="1"/>
      <name val="Lato"/>
      <family val="2"/>
    </font>
    <font>
      <sz val="16"/>
      <color rgb="FF444444"/>
      <name val="Arial Nova"/>
      <family val="2"/>
    </font>
    <font>
      <sz val="12"/>
      <name val="Arial Nova"/>
      <family val="2"/>
    </font>
    <font>
      <sz val="12"/>
      <color theme="5"/>
      <name val="Arial Nova"/>
      <family val="2"/>
    </font>
    <font>
      <sz val="11"/>
      <color theme="1"/>
      <name val="Arial Nova"/>
      <family val="2"/>
    </font>
    <font>
      <sz val="12"/>
      <name val="Lato"/>
      <family val="2"/>
    </font>
    <font>
      <sz val="12"/>
      <color theme="2"/>
      <name val="Lato"/>
      <family val="2"/>
    </font>
    <font>
      <sz val="20"/>
      <color theme="2"/>
      <name val="Lato"/>
      <family val="2"/>
    </font>
    <font>
      <b/>
      <sz val="20"/>
      <color rgb="FFFFFFFF"/>
      <name val="Arial Nova"/>
      <family val="2"/>
    </font>
    <font>
      <b/>
      <sz val="20"/>
      <color rgb="FFFDFAF6"/>
      <name val="Arial Nova"/>
      <family val="2"/>
    </font>
    <font>
      <sz val="16"/>
      <color theme="5"/>
      <name val="Arial Nova"/>
      <family val="2"/>
    </font>
    <font>
      <sz val="20"/>
      <name val="Arial Nova"/>
      <family val="2"/>
    </font>
    <font>
      <sz val="14"/>
      <name val="Arial Nova"/>
      <family val="2"/>
    </font>
    <font>
      <sz val="30"/>
      <name val="Arial Nova"/>
      <family val="2"/>
    </font>
    <font>
      <sz val="14"/>
      <color rgb="FFFFFFFF"/>
      <name val="Arial Nova"/>
      <family val="2"/>
    </font>
    <font>
      <sz val="14"/>
      <color theme="5" tint="-0.499984740745262"/>
      <name val="Arial Nova"/>
      <family val="2"/>
    </font>
    <font>
      <u/>
      <sz val="14"/>
      <color theme="10"/>
      <name val="Arial Nova"/>
      <family val="2"/>
    </font>
    <font>
      <b/>
      <sz val="14"/>
      <color rgb="FF000000"/>
      <name val="Arial Nova"/>
      <family val="2"/>
    </font>
    <font>
      <vertAlign val="superscript"/>
      <sz val="14"/>
      <color theme="1"/>
      <name val="Arial Nova"/>
      <family val="2"/>
    </font>
    <font>
      <b/>
      <sz val="22"/>
      <color rgb="FFFFFFFF"/>
      <name val="Arial Nova"/>
      <family val="2"/>
    </font>
    <font>
      <sz val="12"/>
      <color theme="1"/>
      <name val="Tahoma"/>
      <family val="2"/>
    </font>
    <font>
      <sz val="14"/>
      <color rgb="FFFF0000"/>
      <name val="Arial Nova"/>
      <family val="2"/>
    </font>
    <font>
      <sz val="14"/>
      <color theme="2"/>
      <name val="Arial Nova"/>
      <family val="2"/>
    </font>
    <font>
      <u/>
      <sz val="12"/>
      <color theme="1"/>
      <name val="Tahoma"/>
      <family val="2"/>
    </font>
    <font>
      <sz val="20"/>
      <color theme="1"/>
      <name val="Arial Nova"/>
      <family val="2"/>
    </font>
    <font>
      <sz val="14"/>
      <color rgb="FF444444"/>
      <name val="Arial Nova"/>
      <family val="2"/>
    </font>
    <font>
      <vertAlign val="superscript"/>
      <sz val="14"/>
      <color rgb="FF444444"/>
      <name val="Arial Nova"/>
      <family val="2"/>
    </font>
    <font>
      <sz val="14"/>
      <color rgb="FF0F4761"/>
      <name val="Aptos"/>
      <family val="2"/>
    </font>
    <font>
      <sz val="11"/>
      <color theme="1"/>
      <name val="Arial"/>
      <family val="2"/>
    </font>
  </fonts>
  <fills count="18">
    <fill>
      <patternFill patternType="none"/>
    </fill>
    <fill>
      <patternFill patternType="gray125"/>
    </fill>
    <fill>
      <patternFill patternType="solid">
        <fgColor theme="2"/>
        <bgColor indexed="64"/>
      </patternFill>
    </fill>
    <fill>
      <patternFill patternType="solid">
        <fgColor rgb="FF73104A"/>
        <bgColor indexed="64"/>
      </patternFill>
    </fill>
    <fill>
      <patternFill patternType="solid">
        <fgColor rgb="FFCEAD08"/>
        <bgColor indexed="64"/>
      </patternFill>
    </fill>
    <fill>
      <patternFill patternType="solid">
        <fgColor rgb="FFAD2121"/>
        <bgColor indexed="64"/>
      </patternFill>
    </fill>
    <fill>
      <patternFill patternType="solid">
        <fgColor rgb="FFEF7B21"/>
        <bgColor indexed="64"/>
      </patternFill>
    </fill>
    <fill>
      <patternFill patternType="solid">
        <fgColor rgb="FF319CB5"/>
        <bgColor indexed="64"/>
      </patternFill>
    </fill>
    <fill>
      <patternFill patternType="solid">
        <fgColor rgb="FF4AA552"/>
        <bgColor indexed="64"/>
      </patternFill>
    </fill>
    <fill>
      <patternFill patternType="solid">
        <fgColor rgb="FF185A7B"/>
        <bgColor indexed="64"/>
      </patternFill>
    </fill>
    <fill>
      <patternFill patternType="solid">
        <fgColor rgb="FF17571E"/>
        <bgColor indexed="64"/>
      </patternFill>
    </fill>
    <fill>
      <patternFill patternType="solid">
        <fgColor theme="3"/>
        <bgColor indexed="64"/>
      </patternFill>
    </fill>
    <fill>
      <patternFill patternType="solid">
        <fgColor theme="4"/>
        <bgColor indexed="64"/>
      </patternFill>
    </fill>
    <fill>
      <patternFill patternType="solid">
        <fgColor theme="2" tint="-0.499984740745262"/>
        <bgColor indexed="64"/>
      </patternFill>
    </fill>
    <fill>
      <patternFill patternType="solid">
        <fgColor theme="2"/>
        <bgColor theme="2"/>
      </patternFill>
    </fill>
    <fill>
      <patternFill patternType="solid">
        <fgColor rgb="FFFFFFFF"/>
        <bgColor indexed="64"/>
      </patternFill>
    </fill>
    <fill>
      <patternFill patternType="solid">
        <fgColor rgb="FF003F88"/>
        <bgColor indexed="64"/>
      </patternFill>
    </fill>
    <fill>
      <patternFill patternType="solid">
        <fgColor theme="6"/>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theme="3"/>
      </bottom>
      <diagonal/>
    </border>
    <border>
      <left/>
      <right style="thin">
        <color theme="3"/>
      </right>
      <top/>
      <bottom/>
      <diagonal/>
    </border>
    <border>
      <left style="thin">
        <color theme="3"/>
      </left>
      <right/>
      <top/>
      <bottom/>
      <diagonal/>
    </border>
    <border>
      <left/>
      <right/>
      <top style="medium">
        <color rgb="FF0157B1"/>
      </top>
      <bottom/>
      <diagonal/>
    </border>
    <border>
      <left style="thin">
        <color theme="3"/>
      </left>
      <right style="thin">
        <color theme="3"/>
      </right>
      <top/>
      <bottom/>
      <diagonal/>
    </border>
    <border>
      <left style="thick">
        <color theme="3"/>
      </left>
      <right style="thick">
        <color theme="3"/>
      </right>
      <top style="thick">
        <color theme="3"/>
      </top>
      <bottom/>
      <diagonal/>
    </border>
    <border>
      <left/>
      <right style="thick">
        <color theme="3"/>
      </right>
      <top/>
      <bottom/>
      <diagonal/>
    </border>
    <border>
      <left style="thin">
        <color theme="3"/>
      </left>
      <right/>
      <top/>
      <bottom style="thin">
        <color theme="3"/>
      </bottom>
      <diagonal/>
    </border>
    <border>
      <left/>
      <right style="thin">
        <color theme="3"/>
      </right>
      <top/>
      <bottom style="thin">
        <color theme="3"/>
      </bottom>
      <diagonal/>
    </border>
    <border>
      <left style="thin">
        <color theme="3"/>
      </left>
      <right style="thick">
        <color theme="3"/>
      </right>
      <top style="medium">
        <color rgb="FF003F88"/>
      </top>
      <bottom/>
      <diagonal/>
    </border>
    <border>
      <left/>
      <right style="thin">
        <color theme="3"/>
      </right>
      <top style="medium">
        <color rgb="FF003F88"/>
      </top>
      <bottom/>
      <diagonal/>
    </border>
    <border>
      <left style="thin">
        <color theme="5"/>
      </left>
      <right/>
      <top style="thin">
        <color theme="5"/>
      </top>
      <bottom style="thin">
        <color theme="5"/>
      </bottom>
      <diagonal/>
    </border>
    <border>
      <left/>
      <right/>
      <top style="thin">
        <color theme="5"/>
      </top>
      <bottom style="thin">
        <color theme="5"/>
      </bottom>
      <diagonal/>
    </border>
    <border>
      <left/>
      <right style="thin">
        <color theme="5"/>
      </right>
      <top style="thin">
        <color theme="5"/>
      </top>
      <bottom style="thin">
        <color theme="5"/>
      </bottom>
      <diagonal/>
    </border>
    <border>
      <left style="medium">
        <color rgb="FF008200"/>
      </left>
      <right/>
      <top style="medium">
        <color rgb="FF008200"/>
      </top>
      <bottom style="medium">
        <color rgb="FF008200"/>
      </bottom>
      <diagonal/>
    </border>
    <border>
      <left/>
      <right/>
      <top style="medium">
        <color rgb="FF008200"/>
      </top>
      <bottom style="medium">
        <color rgb="FF008200"/>
      </bottom>
      <diagonal/>
    </border>
    <border>
      <left/>
      <right style="medium">
        <color rgb="FF008200"/>
      </right>
      <top style="medium">
        <color rgb="FF008200"/>
      </top>
      <bottom style="medium">
        <color rgb="FF008200"/>
      </bottom>
      <diagonal/>
    </border>
  </borders>
  <cellStyleXfs count="2">
    <xf numFmtId="0" fontId="0" fillId="0" borderId="0"/>
    <xf numFmtId="0" fontId="3" fillId="0" borderId="0" applyNumberFormat="0" applyFill="0" applyBorder="0" applyAlignment="0" applyProtection="0"/>
  </cellStyleXfs>
  <cellXfs count="375">
    <xf numFmtId="0" fontId="0" fillId="0" borderId="0" xfId="0"/>
    <xf numFmtId="0" fontId="0" fillId="2" borderId="0" xfId="0" applyFill="1"/>
    <xf numFmtId="0" fontId="0" fillId="0" borderId="0" xfId="0" applyAlignment="1">
      <alignment horizontal="center" vertical="center"/>
    </xf>
    <xf numFmtId="0" fontId="4" fillId="0" borderId="0" xfId="0" applyFont="1"/>
    <xf numFmtId="0" fontId="6" fillId="0" borderId="0" xfId="0" applyFont="1"/>
    <xf numFmtId="0" fontId="4" fillId="15" borderId="0" xfId="0" applyFont="1" applyFill="1"/>
    <xf numFmtId="0" fontId="0" fillId="15" borderId="0" xfId="0" applyFill="1"/>
    <xf numFmtId="0" fontId="5" fillId="15" borderId="0" xfId="0" applyFont="1" applyFill="1"/>
    <xf numFmtId="0" fontId="0" fillId="15" borderId="0" xfId="0" applyFill="1" applyAlignment="1">
      <alignment horizontal="left"/>
    </xf>
    <xf numFmtId="0" fontId="8" fillId="15" borderId="0" xfId="0" applyFont="1" applyFill="1"/>
    <xf numFmtId="0" fontId="9" fillId="15" borderId="0" xfId="0" applyFont="1" applyFill="1"/>
    <xf numFmtId="0" fontId="8" fillId="15" borderId="2" xfId="0" applyFont="1" applyFill="1" applyBorder="1"/>
    <xf numFmtId="0" fontId="6" fillId="15" borderId="0" xfId="0" applyFont="1" applyFill="1"/>
    <xf numFmtId="0" fontId="6" fillId="15" borderId="0" xfId="0" applyFont="1" applyFill="1" applyAlignment="1">
      <alignment horizontal="center" vertical="center"/>
      <extLst>
        <ext xmlns:xfpb="http://schemas.microsoft.com/office/spreadsheetml/2022/featurepropertybag" uri="{C7286773-470A-42A8-94C5-96B5CB345126}">
          <xfpb:xfComplement i="0"/>
        </ext>
      </extLst>
    </xf>
    <xf numFmtId="0" fontId="13" fillId="15" borderId="0" xfId="0" applyFont="1" applyFill="1" applyAlignment="1">
      <alignment horizontal="center" vertical="center"/>
    </xf>
    <xf numFmtId="0" fontId="6" fillId="15" borderId="19" xfId="0" applyFont="1" applyFill="1" applyBorder="1"/>
    <xf numFmtId="0" fontId="0" fillId="15" borderId="20" xfId="0" applyFill="1" applyBorder="1"/>
    <xf numFmtId="0" fontId="6" fillId="15" borderId="20" xfId="0" applyFont="1" applyFill="1" applyBorder="1"/>
    <xf numFmtId="0" fontId="0" fillId="15" borderId="21" xfId="0" applyFill="1" applyBorder="1"/>
    <xf numFmtId="0" fontId="6" fillId="15" borderId="21" xfId="0" applyFont="1" applyFill="1" applyBorder="1"/>
    <xf numFmtId="0" fontId="16" fillId="2" borderId="0" xfId="0" applyFont="1" applyFill="1"/>
    <xf numFmtId="0" fontId="15" fillId="2" borderId="0" xfId="0" applyFont="1" applyFill="1"/>
    <xf numFmtId="16" fontId="15" fillId="2" borderId="0" xfId="0" applyNumberFormat="1" applyFont="1" applyFill="1"/>
    <xf numFmtId="0" fontId="8" fillId="0" borderId="20" xfId="0" applyFont="1" applyBorder="1" applyAlignment="1">
      <alignment vertical="center"/>
    </xf>
    <xf numFmtId="0" fontId="8" fillId="15" borderId="20" xfId="0" applyFont="1" applyFill="1" applyBorder="1" applyAlignment="1">
      <alignment vertical="center"/>
    </xf>
    <xf numFmtId="0" fontId="9" fillId="15" borderId="0" xfId="0" applyFont="1" applyFill="1" applyAlignment="1">
      <alignment vertical="center"/>
    </xf>
    <xf numFmtId="0" fontId="9" fillId="15" borderId="0" xfId="0" applyFont="1" applyFill="1" applyAlignment="1">
      <alignment horizontal="left" vertical="center"/>
    </xf>
    <xf numFmtId="0" fontId="9" fillId="15" borderId="0" xfId="0" applyFont="1" applyFill="1" applyAlignment="1">
      <alignment horizontal="left"/>
    </xf>
    <xf numFmtId="0" fontId="8" fillId="15" borderId="0" xfId="0" applyFont="1" applyFill="1" applyAlignment="1">
      <alignment vertical="center"/>
    </xf>
    <xf numFmtId="0" fontId="4" fillId="2" borderId="0" xfId="0" applyFont="1" applyFill="1"/>
    <xf numFmtId="0" fontId="17" fillId="2" borderId="0" xfId="0" applyFont="1" applyFill="1"/>
    <xf numFmtId="16" fontId="17" fillId="2" borderId="0" xfId="0" applyNumberFormat="1" applyFont="1" applyFill="1"/>
    <xf numFmtId="0" fontId="13" fillId="15" borderId="0" xfId="0" applyFont="1" applyFill="1"/>
    <xf numFmtId="0" fontId="20" fillId="0" borderId="0" xfId="0" applyFont="1"/>
    <xf numFmtId="0" fontId="20" fillId="15" borderId="0" xfId="0" applyFont="1" applyFill="1"/>
    <xf numFmtId="0" fontId="21" fillId="15" borderId="0" xfId="0" applyFont="1" applyFill="1"/>
    <xf numFmtId="0" fontId="13" fillId="15" borderId="0" xfId="0" applyFont="1" applyFill="1" applyAlignment="1">
      <alignment horizontal="left"/>
    </xf>
    <xf numFmtId="0" fontId="13" fillId="2" borderId="0" xfId="0" applyFont="1" applyFill="1"/>
    <xf numFmtId="0" fontId="13" fillId="0" borderId="0" xfId="0" applyFont="1"/>
    <xf numFmtId="0" fontId="22" fillId="15" borderId="0" xfId="0" applyFont="1" applyFill="1"/>
    <xf numFmtId="49" fontId="19" fillId="15" borderId="0" xfId="0" applyNumberFormat="1" applyFont="1" applyFill="1" applyAlignment="1">
      <alignment horizontal="center" vertical="center" wrapText="1"/>
    </xf>
    <xf numFmtId="0" fontId="19" fillId="15" borderId="0" xfId="0" applyFont="1" applyFill="1" applyAlignment="1">
      <alignment horizontal="left" vertical="center"/>
    </xf>
    <xf numFmtId="0" fontId="18" fillId="0" borderId="0" xfId="0" applyFont="1"/>
    <xf numFmtId="0" fontId="6" fillId="0" borderId="25" xfId="0" applyFont="1" applyBorder="1"/>
    <xf numFmtId="0" fontId="23" fillId="2" borderId="0" xfId="0" applyFont="1" applyFill="1"/>
    <xf numFmtId="16" fontId="23" fillId="2" borderId="0" xfId="0" applyNumberFormat="1" applyFont="1" applyFill="1"/>
    <xf numFmtId="0" fontId="24" fillId="2" borderId="0" xfId="0" applyFont="1" applyFill="1"/>
    <xf numFmtId="16" fontId="24" fillId="2" borderId="0" xfId="0" applyNumberFormat="1" applyFont="1" applyFill="1"/>
    <xf numFmtId="0" fontId="27" fillId="16" borderId="22" xfId="0" applyFont="1" applyFill="1" applyBorder="1" applyAlignment="1">
      <alignment horizontal="center" vertical="center" wrapText="1"/>
    </xf>
    <xf numFmtId="0" fontId="27" fillId="16" borderId="24" xfId="0" applyFont="1" applyFill="1" applyBorder="1" applyAlignment="1">
      <alignment horizontal="center" vertical="center" wrapText="1"/>
    </xf>
    <xf numFmtId="0" fontId="21" fillId="15" borderId="0" xfId="0" applyFont="1" applyFill="1" applyAlignment="1">
      <alignment horizontal="center" vertical="center"/>
    </xf>
    <xf numFmtId="0" fontId="6" fillId="15" borderId="26" xfId="0" applyFont="1" applyFill="1" applyBorder="1"/>
    <xf numFmtId="0" fontId="6" fillId="15" borderId="27" xfId="0" applyFont="1" applyFill="1" applyBorder="1"/>
    <xf numFmtId="0" fontId="21" fillId="15" borderId="21" xfId="0" applyFont="1" applyFill="1" applyBorder="1" applyAlignment="1">
      <alignment horizontal="center" vertical="center"/>
    </xf>
    <xf numFmtId="0" fontId="21" fillId="15" borderId="20" xfId="0" applyFont="1" applyFill="1" applyBorder="1" applyAlignment="1">
      <alignment horizontal="center" vertical="center"/>
    </xf>
    <xf numFmtId="0" fontId="26" fillId="16" borderId="0" xfId="0" applyFont="1" applyFill="1" applyAlignment="1">
      <alignment horizontal="center" vertical="center" wrapText="1"/>
    </xf>
    <xf numFmtId="0" fontId="4" fillId="15" borderId="21" xfId="0" applyFont="1" applyFill="1" applyBorder="1"/>
    <xf numFmtId="0" fontId="5" fillId="15" borderId="21" xfId="0" applyFont="1" applyFill="1" applyBorder="1"/>
    <xf numFmtId="0" fontId="27" fillId="16" borderId="28" xfId="0" applyFont="1" applyFill="1" applyBorder="1" applyAlignment="1">
      <alignment horizontal="center" vertical="center" wrapText="1"/>
    </xf>
    <xf numFmtId="0" fontId="26" fillId="16" borderId="21" xfId="0" applyFont="1" applyFill="1" applyBorder="1" applyAlignment="1">
      <alignment horizontal="center" vertical="center" wrapText="1"/>
    </xf>
    <xf numFmtId="0" fontId="6" fillId="0" borderId="21" xfId="0" applyFont="1" applyBorder="1"/>
    <xf numFmtId="0" fontId="4" fillId="15" borderId="20" xfId="0" applyFont="1" applyFill="1" applyBorder="1"/>
    <xf numFmtId="0" fontId="5" fillId="15" borderId="20" xfId="0" applyFont="1" applyFill="1" applyBorder="1"/>
    <xf numFmtId="0" fontId="27" fillId="16" borderId="29" xfId="0" applyFont="1" applyFill="1" applyBorder="1" applyAlignment="1">
      <alignment horizontal="center" vertical="center" wrapText="1"/>
    </xf>
    <xf numFmtId="0" fontId="28" fillId="15" borderId="20" xfId="0" applyFont="1" applyFill="1" applyBorder="1" applyAlignment="1">
      <alignment horizontal="center" vertical="center"/>
    </xf>
    <xf numFmtId="0" fontId="29" fillId="0" borderId="20" xfId="0" applyFont="1" applyBorder="1" applyAlignment="1">
      <alignment horizontal="center" vertical="center"/>
    </xf>
    <xf numFmtId="0" fontId="26" fillId="16" borderId="20" xfId="0" applyFont="1" applyFill="1" applyBorder="1" applyAlignment="1">
      <alignment horizontal="center" vertical="center" wrapText="1"/>
    </xf>
    <xf numFmtId="0" fontId="8" fillId="15" borderId="20" xfId="0" applyFont="1" applyFill="1" applyBorder="1" applyAlignment="1">
      <alignment horizontal="center" vertical="center" wrapText="1"/>
    </xf>
    <xf numFmtId="0" fontId="6" fillId="0" borderId="20" xfId="0" applyFont="1" applyBorder="1"/>
    <xf numFmtId="0" fontId="29" fillId="2" borderId="23" xfId="0" applyFont="1" applyFill="1" applyBorder="1" applyAlignment="1">
      <alignment horizontal="center" vertical="center"/>
    </xf>
    <xf numFmtId="0" fontId="29" fillId="0" borderId="23" xfId="0" applyFont="1" applyBorder="1" applyAlignment="1">
      <alignment horizontal="center" vertical="center"/>
    </xf>
    <xf numFmtId="0" fontId="28" fillId="15" borderId="23" xfId="0" applyFont="1" applyFill="1" applyBorder="1" applyAlignment="1">
      <alignment horizontal="center" vertical="center"/>
    </xf>
    <xf numFmtId="0" fontId="9" fillId="15" borderId="23" xfId="0" applyFont="1" applyFill="1" applyBorder="1" applyAlignment="1">
      <alignment horizontal="center" vertical="center" wrapText="1"/>
    </xf>
    <xf numFmtId="0" fontId="8" fillId="15" borderId="23" xfId="0" applyFont="1" applyFill="1" applyBorder="1" applyAlignment="1">
      <alignment horizontal="center" vertical="center" wrapText="1"/>
    </xf>
    <xf numFmtId="0" fontId="25" fillId="2" borderId="0" xfId="0" applyFont="1" applyFill="1"/>
    <xf numFmtId="16" fontId="25" fillId="2" borderId="0" xfId="0" applyNumberFormat="1" applyFont="1" applyFill="1"/>
    <xf numFmtId="0" fontId="12" fillId="2" borderId="10" xfId="0" applyFont="1" applyFill="1" applyBorder="1" applyAlignment="1">
      <alignment horizontal="center" vertical="center"/>
    </xf>
    <xf numFmtId="0" fontId="11" fillId="0" borderId="1" xfId="0" applyFont="1" applyBorder="1" applyAlignment="1">
      <alignment horizontal="center" vertical="center"/>
    </xf>
    <xf numFmtId="0" fontId="32" fillId="3" borderId="0" xfId="0" applyFont="1" applyFill="1"/>
    <xf numFmtId="0" fontId="32" fillId="3" borderId="0" xfId="0" applyFont="1" applyFill="1" applyAlignment="1">
      <alignment horizontal="center" vertical="center"/>
    </xf>
    <xf numFmtId="0" fontId="12" fillId="2" borderId="0" xfId="0" applyFont="1" applyFill="1"/>
    <xf numFmtId="0" fontId="12" fillId="2" borderId="10" xfId="0" applyFont="1" applyFill="1" applyBorder="1"/>
    <xf numFmtId="0" fontId="12" fillId="2" borderId="0" xfId="0" applyFont="1" applyFill="1" applyAlignment="1">
      <alignment horizontal="center" vertical="center"/>
    </xf>
    <xf numFmtId="0" fontId="12" fillId="2" borderId="8" xfId="0" applyFont="1" applyFill="1" applyBorder="1"/>
    <xf numFmtId="0" fontId="12" fillId="4" borderId="0" xfId="0" applyFont="1" applyFill="1"/>
    <xf numFmtId="0" fontId="12" fillId="4" borderId="0" xfId="0" applyFont="1" applyFill="1" applyAlignment="1">
      <alignment horizontal="center" vertical="center"/>
    </xf>
    <xf numFmtId="0" fontId="12" fillId="5" borderId="0" xfId="0" applyFont="1" applyFill="1"/>
    <xf numFmtId="0" fontId="12" fillId="5" borderId="0" xfId="0" applyFont="1" applyFill="1" applyAlignment="1">
      <alignment horizontal="center" vertical="center"/>
    </xf>
    <xf numFmtId="0" fontId="12" fillId="6" borderId="0" xfId="0" applyFont="1" applyFill="1"/>
    <xf numFmtId="0" fontId="12" fillId="6" borderId="0" xfId="0" applyFont="1" applyFill="1" applyAlignment="1">
      <alignment horizontal="center" vertical="center"/>
    </xf>
    <xf numFmtId="0" fontId="12" fillId="7" borderId="0" xfId="0" applyFont="1" applyFill="1"/>
    <xf numFmtId="0" fontId="12" fillId="7" borderId="0" xfId="0" applyFont="1" applyFill="1" applyAlignment="1">
      <alignment horizontal="center" vertical="center"/>
    </xf>
    <xf numFmtId="0" fontId="12" fillId="8" borderId="0" xfId="0" applyFont="1" applyFill="1"/>
    <xf numFmtId="0" fontId="12" fillId="8" borderId="0" xfId="0" applyFont="1" applyFill="1" applyAlignment="1">
      <alignment horizontal="center" vertical="center"/>
    </xf>
    <xf numFmtId="0" fontId="12" fillId="9" borderId="0" xfId="0" applyFont="1" applyFill="1"/>
    <xf numFmtId="0" fontId="12" fillId="9" borderId="0" xfId="0" applyFont="1" applyFill="1" applyAlignment="1">
      <alignment horizontal="center" vertical="center"/>
    </xf>
    <xf numFmtId="0" fontId="32" fillId="10" borderId="0" xfId="0" applyFont="1" applyFill="1"/>
    <xf numFmtId="0" fontId="32" fillId="10" borderId="0" xfId="0" applyFont="1" applyFill="1" applyAlignment="1">
      <alignment horizontal="center" vertical="center"/>
    </xf>
    <xf numFmtId="0" fontId="32" fillId="13" borderId="0" xfId="0" applyFont="1" applyFill="1"/>
    <xf numFmtId="0" fontId="12" fillId="13" borderId="0" xfId="0" applyFont="1" applyFill="1"/>
    <xf numFmtId="0" fontId="12" fillId="13" borderId="10" xfId="0" applyFont="1" applyFill="1" applyBorder="1" applyAlignment="1">
      <alignment horizontal="center" vertical="center"/>
    </xf>
    <xf numFmtId="0" fontId="32" fillId="13" borderId="8" xfId="0" applyFont="1" applyFill="1" applyBorder="1" applyAlignment="1">
      <alignment horizontal="left"/>
    </xf>
    <xf numFmtId="0" fontId="32" fillId="13" borderId="0" xfId="0" applyFont="1" applyFill="1" applyAlignment="1">
      <alignment horizontal="left"/>
    </xf>
    <xf numFmtId="0" fontId="32" fillId="13" borderId="8" xfId="0" applyFont="1" applyFill="1" applyBorder="1"/>
    <xf numFmtId="0" fontId="37" fillId="17" borderId="16" xfId="0" applyFont="1" applyFill="1" applyBorder="1" applyAlignment="1">
      <alignment horizontal="left" vertical="center"/>
    </xf>
    <xf numFmtId="0" fontId="37" fillId="17" borderId="17" xfId="0" applyFont="1" applyFill="1" applyBorder="1" applyAlignment="1">
      <alignment horizontal="left" vertical="center"/>
    </xf>
    <xf numFmtId="0" fontId="37" fillId="17" borderId="18" xfId="0" applyFont="1" applyFill="1" applyBorder="1" applyAlignment="1">
      <alignment horizontal="center" vertical="center"/>
    </xf>
    <xf numFmtId="0" fontId="40" fillId="2" borderId="0" xfId="0" applyFont="1" applyFill="1"/>
    <xf numFmtId="0" fontId="40" fillId="2" borderId="0" xfId="0" applyFont="1" applyFill="1" applyAlignment="1">
      <alignment horizontal="center" vertical="center"/>
    </xf>
    <xf numFmtId="0" fontId="40" fillId="2" borderId="0" xfId="0" applyFont="1" applyFill="1" applyAlignment="1">
      <alignment wrapText="1"/>
    </xf>
    <xf numFmtId="0" fontId="40" fillId="2" borderId="0" xfId="0" applyFont="1" applyFill="1" applyAlignment="1">
      <alignment vertical="center"/>
    </xf>
    <xf numFmtId="0" fontId="0" fillId="2" borderId="0" xfId="0" applyFill="1" applyAlignment="1">
      <alignment horizontal="center" vertical="center"/>
    </xf>
    <xf numFmtId="0" fontId="16" fillId="2" borderId="0" xfId="0" applyFont="1" applyFill="1" applyAlignment="1">
      <alignment horizontal="center" vertical="center"/>
    </xf>
    <xf numFmtId="0" fontId="12" fillId="15" borderId="0" xfId="0" applyFont="1" applyFill="1"/>
    <xf numFmtId="0" fontId="37" fillId="15" borderId="0" xfId="0" applyFont="1" applyFill="1" applyAlignment="1">
      <alignment horizontal="left" vertical="center"/>
    </xf>
    <xf numFmtId="0" fontId="37" fillId="15" borderId="0" xfId="0" applyFont="1" applyFill="1" applyAlignment="1">
      <alignment horizontal="center" vertical="center"/>
    </xf>
    <xf numFmtId="0" fontId="11" fillId="15" borderId="0" xfId="0" applyFont="1" applyFill="1" applyAlignment="1">
      <alignment horizontal="center" vertical="center"/>
    </xf>
    <xf numFmtId="0" fontId="12" fillId="15" borderId="0" xfId="0" applyFont="1" applyFill="1" applyAlignment="1">
      <alignment wrapText="1"/>
    </xf>
    <xf numFmtId="0" fontId="0" fillId="15" borderId="0" xfId="0" applyFill="1" applyAlignment="1">
      <alignment horizontal="center" vertical="center"/>
    </xf>
    <xf numFmtId="0" fontId="12" fillId="15" borderId="8" xfId="0" applyFont="1" applyFill="1" applyBorder="1"/>
    <xf numFmtId="0" fontId="12" fillId="15" borderId="10" xfId="0" applyFont="1" applyFill="1" applyBorder="1"/>
    <xf numFmtId="0" fontId="11" fillId="15" borderId="1" xfId="0" applyFont="1" applyFill="1" applyBorder="1" applyAlignment="1">
      <alignment horizontal="center" vertical="center"/>
    </xf>
    <xf numFmtId="0" fontId="12" fillId="15" borderId="10" xfId="0" applyFont="1" applyFill="1" applyBorder="1" applyAlignment="1">
      <alignment vertical="center"/>
    </xf>
    <xf numFmtId="0" fontId="12" fillId="15" borderId="0" xfId="0" applyFont="1" applyFill="1" applyAlignment="1">
      <alignment horizontal="right" vertical="center"/>
    </xf>
    <xf numFmtId="0" fontId="36" fillId="15" borderId="0" xfId="0" applyFont="1" applyFill="1" applyAlignment="1">
      <alignment horizontal="right" vertical="center"/>
    </xf>
    <xf numFmtId="0" fontId="12" fillId="15" borderId="0" xfId="0" applyFont="1" applyFill="1" applyAlignment="1">
      <alignment horizontal="left" vertical="center"/>
    </xf>
    <xf numFmtId="0" fontId="12" fillId="15" borderId="0" xfId="0" applyFont="1" applyFill="1" applyAlignment="1">
      <alignment horizontal="center"/>
    </xf>
    <xf numFmtId="0" fontId="12" fillId="15" borderId="10" xfId="0" applyFont="1" applyFill="1" applyBorder="1" applyAlignment="1">
      <alignment horizontal="center"/>
      <extLst>
        <ext xmlns:xfpb="http://schemas.microsoft.com/office/spreadsheetml/2022/featurepropertybag" uri="{C7286773-470A-42A8-94C5-96B5CB345126}">
          <xfpb:xfComplement i="0"/>
        </ext>
      </extLst>
    </xf>
    <xf numFmtId="0" fontId="12" fillId="15" borderId="10" xfId="0" applyFont="1" applyFill="1" applyBorder="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vertical="center" indent="1"/>
      <extLst>
        <ext xmlns:xfpb="http://schemas.microsoft.com/office/spreadsheetml/2022/featurepropertybag" uri="{C7286773-470A-42A8-94C5-96B5CB345126}">
          <xfpb:xfComplement i="0"/>
        </ext>
      </extLst>
    </xf>
    <xf numFmtId="0" fontId="12" fillId="15" borderId="0" xfId="0" applyFont="1" applyFill="1" applyAlignment="1">
      <alignment horizontal="left" vertical="center" indent="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indent="1"/>
    </xf>
    <xf numFmtId="0" fontId="12" fillId="15" borderId="0" xfId="0" applyFont="1" applyFill="1" applyAlignment="1">
      <alignment horizontal="left" indent="1"/>
    </xf>
    <xf numFmtId="0" fontId="12" fillId="15" borderId="10" xfId="0" applyFont="1" applyFill="1" applyBorder="1" applyAlignment="1">
      <alignment horizontal="left" indent="1"/>
      <extLst>
        <ext xmlns:xfpb="http://schemas.microsoft.com/office/spreadsheetml/2022/featurepropertybag" uri="{C7286773-470A-42A8-94C5-96B5CB345126}">
          <xfpb:xfComplement i="0"/>
        </ext>
      </extLst>
    </xf>
    <xf numFmtId="0" fontId="12" fillId="15" borderId="10" xfId="0" applyFont="1" applyFill="1" applyBorder="1" applyAlignment="1">
      <alignment horizontal="left" indent="1"/>
    </xf>
    <xf numFmtId="0" fontId="11" fillId="15" borderId="13" xfId="0" applyFont="1" applyFill="1" applyBorder="1"/>
    <xf numFmtId="0" fontId="12" fillId="15" borderId="14" xfId="0" applyFont="1" applyFill="1" applyBorder="1"/>
    <xf numFmtId="0" fontId="12" fillId="15" borderId="15" xfId="0" applyFont="1" applyFill="1" applyBorder="1"/>
    <xf numFmtId="0" fontId="12" fillId="15" borderId="4" xfId="0" applyFont="1" applyFill="1" applyBorder="1"/>
    <xf numFmtId="0" fontId="12" fillId="15" borderId="5" xfId="0" applyFont="1" applyFill="1" applyBorder="1"/>
    <xf numFmtId="0" fontId="12" fillId="15" borderId="3" xfId="0" applyFont="1" applyFill="1" applyBorder="1" applyAlignment="1">
      <alignment horizontal="center" vertical="center"/>
    </xf>
    <xf numFmtId="0" fontId="12" fillId="15" borderId="0" xfId="0" applyFont="1" applyFill="1" applyAlignment="1">
      <alignment horizontal="left" indent="1"/>
      <extLst>
        <ext xmlns:xfpb="http://schemas.microsoft.com/office/spreadsheetml/2022/featurepropertybag" uri="{C7286773-470A-42A8-94C5-96B5CB345126}">
          <xfpb:xfComplement i="0"/>
        </ext>
      </extLst>
    </xf>
    <xf numFmtId="0" fontId="12" fillId="15" borderId="8" xfId="0" applyFont="1" applyFill="1" applyBorder="1" applyAlignment="1">
      <alignment horizontal="left" indent="2"/>
    </xf>
    <xf numFmtId="0" fontId="12" fillId="15" borderId="0" xfId="0" applyFont="1" applyFill="1" applyAlignment="1">
      <alignment horizontal="left" indent="2"/>
    </xf>
    <xf numFmtId="0" fontId="12" fillId="15" borderId="10" xfId="0" applyFont="1" applyFill="1" applyBorder="1" applyAlignment="1">
      <alignment horizontal="left" indent="2"/>
    </xf>
    <xf numFmtId="0" fontId="40" fillId="15" borderId="0" xfId="0" applyFont="1" applyFill="1"/>
    <xf numFmtId="0" fontId="11" fillId="15" borderId="14" xfId="0" applyFont="1" applyFill="1" applyBorder="1"/>
    <xf numFmtId="0" fontId="32" fillId="15" borderId="10" xfId="0" applyFont="1" applyFill="1" applyBorder="1" applyAlignment="1">
      <alignment horizontal="center" vertical="center"/>
    </xf>
    <xf numFmtId="0" fontId="41" fillId="15" borderId="0" xfId="1" applyFont="1" applyFill="1"/>
    <xf numFmtId="0" fontId="41" fillId="15" borderId="0" xfId="1" applyFont="1" applyFill="1" applyAlignment="1">
      <alignment vertical="center"/>
    </xf>
    <xf numFmtId="0" fontId="38" fillId="15" borderId="0" xfId="0" applyFont="1" applyFill="1"/>
    <xf numFmtId="0" fontId="41" fillId="15" borderId="0" xfId="1" applyFont="1" applyFill="1" applyAlignment="1">
      <alignment wrapText="1"/>
    </xf>
    <xf numFmtId="0" fontId="11" fillId="15" borderId="0" xfId="0" applyFont="1" applyFill="1"/>
    <xf numFmtId="0" fontId="12" fillId="15" borderId="6" xfId="0" applyFont="1" applyFill="1" applyBorder="1" applyAlignment="1">
      <alignment horizontal="left" vertical="center" indent="1"/>
    </xf>
    <xf numFmtId="0" fontId="12" fillId="15" borderId="2" xfId="0" applyFont="1" applyFill="1" applyBorder="1" applyAlignment="1">
      <alignment horizontal="left" vertical="center" indent="1"/>
    </xf>
    <xf numFmtId="0" fontId="11" fillId="15" borderId="9" xfId="0" applyFont="1" applyFill="1" applyBorder="1" applyAlignment="1">
      <alignment horizontal="center" vertical="center"/>
    </xf>
    <xf numFmtId="0" fontId="11" fillId="15" borderId="15" xfId="0" applyFont="1" applyFill="1" applyBorder="1" applyAlignment="1">
      <alignment horizontal="center" vertical="center"/>
    </xf>
    <xf numFmtId="0" fontId="11" fillId="15" borderId="15" xfId="0" applyFont="1" applyFill="1" applyBorder="1"/>
    <xf numFmtId="0" fontId="11" fillId="15" borderId="1" xfId="0" applyFont="1" applyFill="1" applyBorder="1" applyAlignment="1">
      <alignment horizontal="center" vertical="center" wrapText="1"/>
    </xf>
    <xf numFmtId="0" fontId="12" fillId="15" borderId="0" xfId="0" applyFont="1" applyFill="1" applyAlignment="1">
      <alignment horizontal="left"/>
    </xf>
    <xf numFmtId="0" fontId="32" fillId="15" borderId="0" xfId="0" applyFont="1" applyFill="1" applyAlignment="1">
      <alignment horizontal="center" vertical="center"/>
    </xf>
    <xf numFmtId="0" fontId="40" fillId="15" borderId="10" xfId="0" applyFont="1" applyFill="1" applyBorder="1"/>
    <xf numFmtId="0" fontId="7" fillId="3" borderId="0" xfId="0" applyFont="1" applyFill="1"/>
    <xf numFmtId="0" fontId="7" fillId="4" borderId="0" xfId="0" applyFont="1" applyFill="1"/>
    <xf numFmtId="0" fontId="7" fillId="5" borderId="0" xfId="0" applyFont="1" applyFill="1" applyAlignment="1">
      <alignment horizontal="left" vertical="center"/>
    </xf>
    <xf numFmtId="0" fontId="7" fillId="6" borderId="0" xfId="0" applyFont="1" applyFill="1"/>
    <xf numFmtId="0" fontId="7" fillId="7" borderId="0" xfId="0" applyFont="1" applyFill="1"/>
    <xf numFmtId="0" fontId="7" fillId="8" borderId="0" xfId="0" applyFont="1" applyFill="1"/>
    <xf numFmtId="0" fontId="7" fillId="9" borderId="0" xfId="0" applyFont="1" applyFill="1"/>
    <xf numFmtId="0" fontId="7" fillId="10" borderId="0" xfId="0" applyFont="1" applyFill="1"/>
    <xf numFmtId="0" fontId="32" fillId="13" borderId="5" xfId="0" applyFont="1" applyFill="1" applyBorder="1" applyAlignment="1">
      <alignment horizontal="center" vertical="center"/>
    </xf>
    <xf numFmtId="0" fontId="12" fillId="13" borderId="4" xfId="0" applyFont="1" applyFill="1" applyBorder="1"/>
    <xf numFmtId="0" fontId="30" fillId="2" borderId="0" xfId="0" applyFont="1" applyFill="1"/>
    <xf numFmtId="0" fontId="41" fillId="15" borderId="0" xfId="1" applyFont="1" applyFill="1" applyAlignment="1">
      <alignment horizontal="left"/>
    </xf>
    <xf numFmtId="0" fontId="22" fillId="15" borderId="0" xfId="0" applyFont="1" applyFill="1" applyAlignment="1">
      <alignment horizontal="left" indent="1"/>
    </xf>
    <xf numFmtId="0" fontId="13" fillId="15" borderId="0" xfId="0" applyFont="1" applyFill="1" applyAlignment="1">
      <alignment horizontal="left" indent="1"/>
    </xf>
    <xf numFmtId="0" fontId="19" fillId="15" borderId="0" xfId="0" applyFont="1" applyFill="1" applyAlignment="1">
      <alignment horizontal="left" wrapText="1" indent="1"/>
    </xf>
    <xf numFmtId="0" fontId="13" fillId="15" borderId="0" xfId="0" applyFont="1" applyFill="1" applyAlignment="1">
      <alignment horizontal="left" vertical="center" indent="1"/>
    </xf>
    <xf numFmtId="0" fontId="9" fillId="15" borderId="0" xfId="0" applyFont="1" applyFill="1" applyAlignment="1">
      <alignment horizontal="left"/>
      <extLst>
        <ext xmlns:xfpb="http://schemas.microsoft.com/office/spreadsheetml/2022/featurepropertybag" uri="{C7286773-470A-42A8-94C5-96B5CB345126}">
          <xfpb:xfComplement i="0"/>
        </ext>
      </extLst>
    </xf>
    <xf numFmtId="0" fontId="9" fillId="15" borderId="0" xfId="0" applyFont="1" applyFill="1" applyAlignment="1">
      <alignment horizontal="left" vertical="center"/>
      <extLst>
        <ext xmlns:xfpb="http://schemas.microsoft.com/office/spreadsheetml/2022/featurepropertybag" uri="{C7286773-470A-42A8-94C5-96B5CB345126}">
          <xfpb:xfComplement i="0"/>
        </ext>
      </extLst>
    </xf>
    <xf numFmtId="0" fontId="40" fillId="15" borderId="8" xfId="0" applyFont="1" applyFill="1" applyBorder="1"/>
    <xf numFmtId="0" fontId="12" fillId="15" borderId="0" xfId="0" applyFont="1" applyFill="1" applyAlignment="1">
      <alignment horizontal="center"/>
      <extLst>
        <ext xmlns:xfpb="http://schemas.microsoft.com/office/spreadsheetml/2022/featurepropertybag" uri="{C7286773-470A-42A8-94C5-96B5CB345126}">
          <xfpb:xfComplement i="0"/>
        </ext>
      </extLst>
    </xf>
    <xf numFmtId="49" fontId="30" fillId="15" borderId="0" xfId="0" applyNumberFormat="1" applyFont="1" applyFill="1"/>
    <xf numFmtId="0" fontId="30" fillId="15" borderId="6" xfId="0" applyFont="1" applyFill="1" applyBorder="1"/>
    <xf numFmtId="0" fontId="40" fillId="15" borderId="3" xfId="0" applyFont="1" applyFill="1" applyBorder="1"/>
    <xf numFmtId="0" fontId="30" fillId="2" borderId="0" xfId="0" applyFont="1" applyFill="1" applyAlignment="1">
      <alignment vertical="center"/>
    </xf>
    <xf numFmtId="0" fontId="16" fillId="15" borderId="0" xfId="0" applyFont="1" applyFill="1" applyAlignment="1">
      <alignment horizontal="center" vertical="center"/>
    </xf>
    <xf numFmtId="0" fontId="16" fillId="15" borderId="0" xfId="0" applyFont="1" applyFill="1"/>
    <xf numFmtId="0" fontId="38" fillId="15" borderId="0" xfId="0" applyFont="1" applyFill="1" applyAlignment="1">
      <alignment horizontal="center" vertical="center"/>
    </xf>
    <xf numFmtId="0" fontId="32" fillId="15" borderId="8" xfId="0" applyFont="1" applyFill="1" applyBorder="1" applyAlignment="1">
      <alignment horizontal="center" vertical="center"/>
    </xf>
    <xf numFmtId="0" fontId="12" fillId="2" borderId="8" xfId="0" applyFont="1" applyFill="1" applyBorder="1" applyAlignment="1">
      <alignment horizontal="left" vertical="center" wrapText="1" indent="1"/>
    </xf>
    <xf numFmtId="0" fontId="12" fillId="2" borderId="0" xfId="0" applyFont="1" applyFill="1" applyAlignment="1">
      <alignment horizontal="left" vertical="center" wrapText="1" indent="1"/>
    </xf>
    <xf numFmtId="0" fontId="33" fillId="2" borderId="10" xfId="0" applyFont="1" applyFill="1" applyBorder="1" applyAlignment="1">
      <alignment horizontal="center" vertical="center"/>
    </xf>
    <xf numFmtId="0" fontId="12" fillId="15" borderId="0" xfId="0" applyFont="1" applyFill="1" applyAlignment="1">
      <alignment horizontal="left" vertical="center" wrapText="1" indent="1"/>
      <extLst>
        <ext xmlns:xfpb="http://schemas.microsoft.com/office/spreadsheetml/2022/featurepropertybag" uri="{C7286773-470A-42A8-94C5-96B5CB345126}">
          <xfpb:xfComplement i="0"/>
        </ext>
      </extLst>
    </xf>
    <xf numFmtId="0" fontId="12" fillId="15" borderId="0" xfId="0" applyFont="1" applyFill="1" applyAlignment="1">
      <alignment vertical="center"/>
    </xf>
    <xf numFmtId="0" fontId="33" fillId="15" borderId="9" xfId="0" applyFont="1" applyFill="1" applyBorder="1" applyAlignment="1">
      <alignment horizontal="center" vertical="center"/>
    </xf>
    <xf numFmtId="0" fontId="12" fillId="15" borderId="0" xfId="0" applyFont="1" applyFill="1" applyAlignment="1">
      <alignment horizontal="left" wrapText="1" indent="1"/>
    </xf>
    <xf numFmtId="0" fontId="45" fillId="2" borderId="0" xfId="0" applyFont="1" applyFill="1" applyAlignment="1">
      <alignment vertical="center"/>
    </xf>
    <xf numFmtId="0" fontId="46" fillId="2" borderId="0" xfId="0" applyFont="1" applyFill="1" applyAlignment="1">
      <alignment vertical="center"/>
    </xf>
    <xf numFmtId="0" fontId="3" fillId="2" borderId="0" xfId="1" applyFill="1" applyAlignment="1">
      <alignment vertical="center"/>
    </xf>
    <xf numFmtId="0" fontId="12" fillId="2" borderId="11" xfId="0" applyFont="1" applyFill="1" applyBorder="1" applyAlignment="1">
      <alignment horizontal="center" vertical="center"/>
    </xf>
    <xf numFmtId="0" fontId="12" fillId="2" borderId="10" xfId="0" applyFont="1" applyFill="1" applyBorder="1" applyAlignment="1">
      <alignment horizontal="center" vertical="center" wrapText="1"/>
    </xf>
    <xf numFmtId="0" fontId="8" fillId="2" borderId="8" xfId="0" applyFont="1" applyFill="1" applyBorder="1"/>
    <xf numFmtId="0" fontId="19" fillId="15" borderId="0" xfId="0" applyFont="1" applyFill="1" applyAlignment="1">
      <alignment horizontal="left" vertical="center" wrapText="1" indent="1"/>
    </xf>
    <xf numFmtId="0" fontId="19" fillId="15" borderId="0" xfId="0" applyFont="1" applyFill="1" applyAlignment="1">
      <alignment horizontal="center" wrapText="1"/>
    </xf>
    <xf numFmtId="0" fontId="8" fillId="15" borderId="0" xfId="0" applyFont="1" applyFill="1" applyAlignment="1">
      <alignment horizontal="left" indent="1"/>
    </xf>
    <xf numFmtId="0" fontId="8" fillId="15" borderId="0" xfId="0" applyFont="1" applyFill="1" applyAlignment="1">
      <alignment horizontal="left" vertical="center" indent="1"/>
    </xf>
    <xf numFmtId="0" fontId="19" fillId="15" borderId="0" xfId="0" applyFont="1" applyFill="1" applyAlignment="1">
      <alignment horizontal="center" vertical="center" wrapText="1"/>
    </xf>
    <xf numFmtId="0" fontId="19" fillId="15" borderId="0" xfId="0" applyFont="1" applyFill="1" applyAlignment="1">
      <alignment horizontal="left" vertical="center" wrapText="1"/>
    </xf>
    <xf numFmtId="0" fontId="29" fillId="2" borderId="20" xfId="0" applyFont="1" applyFill="1" applyBorder="1" applyAlignment="1">
      <alignment horizontal="center" vertical="center"/>
    </xf>
    <xf numFmtId="0" fontId="8" fillId="15" borderId="0" xfId="0" applyFont="1" applyFill="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0" xfId="0" applyFont="1" applyFill="1" applyAlignment="1">
      <alignment horizontal="left" vertical="center" wrapText="1" indent="1"/>
    </xf>
    <xf numFmtId="0" fontId="12" fillId="15" borderId="10" xfId="0" applyFont="1" applyFill="1" applyBorder="1" applyAlignment="1">
      <alignment horizontal="left" vertical="center" wrapText="1" indent="1"/>
    </xf>
    <xf numFmtId="0" fontId="12" fillId="15" borderId="6" xfId="0" applyFont="1" applyFill="1" applyBorder="1" applyAlignment="1">
      <alignment horizontal="left" vertical="center" wrapText="1" indent="1"/>
    </xf>
    <xf numFmtId="0" fontId="12" fillId="15" borderId="2" xfId="0" applyFont="1" applyFill="1" applyBorder="1" applyAlignment="1">
      <alignment horizontal="left" vertical="center" wrapText="1" indent="1"/>
    </xf>
    <xf numFmtId="0" fontId="12" fillId="0" borderId="11" xfId="0" applyFont="1" applyBorder="1" applyAlignment="1">
      <alignment horizontal="center" vertical="center"/>
    </xf>
    <xf numFmtId="0" fontId="12" fillId="15" borderId="8" xfId="0" applyFont="1" applyFill="1" applyBorder="1" applyAlignment="1">
      <alignment horizontal="left" vertical="center" indent="1"/>
    </xf>
    <xf numFmtId="0" fontId="12" fillId="15" borderId="0" xfId="0" applyFont="1" applyFill="1" applyAlignment="1">
      <alignment horizontal="left" vertical="center" indent="1"/>
    </xf>
    <xf numFmtId="0" fontId="12" fillId="15" borderId="10" xfId="0" applyFont="1" applyFill="1" applyBorder="1" applyAlignment="1">
      <alignment horizontal="center" vertical="center"/>
    </xf>
    <xf numFmtId="0" fontId="12" fillId="15" borderId="3" xfId="0" applyFont="1" applyFill="1" applyBorder="1" applyAlignment="1">
      <alignment horizontal="left" vertical="center" wrapText="1" indent="1"/>
    </xf>
    <xf numFmtId="0" fontId="12" fillId="15" borderId="9" xfId="0" applyFont="1" applyFill="1" applyBorder="1" applyAlignment="1">
      <alignment horizontal="center" vertical="center"/>
    </xf>
    <xf numFmtId="0" fontId="11" fillId="15" borderId="13" xfId="0" applyFont="1" applyFill="1" applyBorder="1" applyAlignment="1">
      <alignment horizontal="left" vertical="center"/>
    </xf>
    <xf numFmtId="0" fontId="11" fillId="15" borderId="14" xfId="0" applyFont="1" applyFill="1" applyBorder="1" applyAlignment="1">
      <alignment horizontal="left" vertical="center"/>
    </xf>
    <xf numFmtId="0" fontId="41" fillId="15" borderId="0" xfId="1" applyFont="1" applyFill="1" applyAlignment="1">
      <alignment horizontal="left" wrapText="1"/>
    </xf>
    <xf numFmtId="0" fontId="12" fillId="15" borderId="0" xfId="0" applyFont="1" applyFill="1" applyAlignment="1">
      <alignment horizontal="center" vertical="center"/>
    </xf>
    <xf numFmtId="0" fontId="33" fillId="15" borderId="11" xfId="0" applyFont="1" applyFill="1" applyBorder="1" applyAlignment="1">
      <alignment horizontal="center" vertical="center"/>
    </xf>
    <xf numFmtId="0" fontId="32" fillId="12" borderId="0" xfId="0" applyFont="1" applyFill="1" applyAlignment="1">
      <alignment horizontal="center" vertical="center"/>
    </xf>
    <xf numFmtId="0" fontId="12" fillId="15" borderId="11" xfId="0" applyFont="1" applyFill="1" applyBorder="1" applyAlignment="1">
      <alignment horizontal="center" vertical="center" wrapText="1"/>
    </xf>
    <xf numFmtId="0" fontId="0" fillId="15" borderId="20" xfId="0" applyFill="1" applyBorder="1" applyAlignment="1">
      <alignment horizontal="center" vertical="center"/>
    </xf>
    <xf numFmtId="0" fontId="8" fillId="15" borderId="21" xfId="0" applyFont="1" applyFill="1" applyBorder="1" applyAlignment="1">
      <alignment horizontal="left" vertical="center" wrapText="1" indent="1"/>
    </xf>
    <xf numFmtId="0" fontId="8" fillId="15" borderId="0" xfId="0" applyFont="1" applyFill="1" applyAlignment="1">
      <alignment horizontal="left" vertical="center" wrapText="1" indent="1"/>
    </xf>
    <xf numFmtId="0" fontId="8" fillId="15" borderId="20" xfId="0" applyFont="1" applyFill="1" applyBorder="1" applyAlignment="1">
      <alignment horizontal="left" vertical="center" wrapText="1" indent="1"/>
    </xf>
    <xf numFmtId="0" fontId="13" fillId="15" borderId="0" xfId="0" applyFont="1" applyFill="1" applyAlignment="1">
      <alignment horizontal="left" vertical="center"/>
    </xf>
    <xf numFmtId="0" fontId="19" fillId="15" borderId="21" xfId="0" applyFont="1" applyFill="1" applyBorder="1" applyAlignment="1">
      <alignment horizontal="left" vertical="center" wrapText="1" indent="1"/>
    </xf>
    <xf numFmtId="0" fontId="19" fillId="15" borderId="0" xfId="0" applyFont="1" applyFill="1" applyAlignment="1">
      <alignment horizontal="left" vertical="center" wrapText="1" indent="1"/>
    </xf>
    <xf numFmtId="0" fontId="19" fillId="15" borderId="21" xfId="0" applyFont="1" applyFill="1" applyBorder="1" applyAlignment="1">
      <alignment horizontal="center" wrapText="1"/>
    </xf>
    <xf numFmtId="0" fontId="19" fillId="15" borderId="0" xfId="0" applyFont="1" applyFill="1" applyAlignment="1">
      <alignment horizontal="center" wrapText="1"/>
    </xf>
    <xf numFmtId="0" fontId="19" fillId="15" borderId="20" xfId="0" applyFont="1" applyFill="1" applyBorder="1" applyAlignment="1">
      <alignment horizontal="center" wrapText="1"/>
    </xf>
    <xf numFmtId="0" fontId="8" fillId="15" borderId="21" xfId="0" applyFont="1" applyFill="1" applyBorder="1" applyAlignment="1">
      <alignment horizontal="left" indent="1"/>
    </xf>
    <xf numFmtId="0" fontId="8" fillId="15" borderId="0" xfId="0" applyFont="1" applyFill="1" applyAlignment="1">
      <alignment horizontal="left" indent="1"/>
    </xf>
    <xf numFmtId="0" fontId="8" fillId="15" borderId="21" xfId="0" applyFont="1" applyFill="1" applyBorder="1" applyAlignment="1">
      <alignment horizontal="left" vertical="center" indent="1"/>
    </xf>
    <xf numFmtId="0" fontId="8" fillId="15" borderId="0" xfId="0" applyFont="1" applyFill="1" applyAlignment="1">
      <alignment horizontal="left" vertical="center" indent="1"/>
    </xf>
    <xf numFmtId="0" fontId="20" fillId="15" borderId="21" xfId="0" applyFont="1" applyFill="1" applyBorder="1" applyAlignment="1">
      <alignment horizontal="center"/>
    </xf>
    <xf numFmtId="0" fontId="20" fillId="15" borderId="0" xfId="0" applyFont="1" applyFill="1" applyAlignment="1">
      <alignment horizontal="center"/>
    </xf>
    <xf numFmtId="0" fontId="20" fillId="15" borderId="20" xfId="0" applyFont="1" applyFill="1" applyBorder="1" applyAlignment="1">
      <alignment horizontal="center"/>
    </xf>
    <xf numFmtId="0" fontId="19" fillId="15" borderId="21" xfId="0" applyFont="1" applyFill="1" applyBorder="1" applyAlignment="1">
      <alignment horizontal="center" vertical="center" wrapText="1"/>
    </xf>
    <xf numFmtId="0" fontId="19" fillId="15" borderId="0" xfId="0" applyFont="1" applyFill="1" applyAlignment="1">
      <alignment horizontal="center" vertical="center" wrapText="1"/>
    </xf>
    <xf numFmtId="0" fontId="19" fillId="15" borderId="20" xfId="0" applyFont="1" applyFill="1" applyBorder="1" applyAlignment="1">
      <alignment horizontal="center" vertical="center" wrapText="1"/>
    </xf>
    <xf numFmtId="0" fontId="7" fillId="11" borderId="0" xfId="0" applyFont="1" applyFill="1" applyAlignment="1">
      <alignment horizontal="left" vertical="center" indent="1"/>
    </xf>
    <xf numFmtId="0" fontId="7" fillId="11" borderId="21" xfId="0" applyFont="1" applyFill="1" applyBorder="1" applyAlignment="1">
      <alignment horizontal="left" vertical="center" wrapText="1" indent="1"/>
    </xf>
    <xf numFmtId="0" fontId="7" fillId="11" borderId="0" xfId="0" applyFont="1" applyFill="1" applyAlignment="1">
      <alignment horizontal="left" vertical="center" wrapText="1" indent="1"/>
    </xf>
    <xf numFmtId="0" fontId="7" fillId="11" borderId="20" xfId="0" applyFont="1" applyFill="1" applyBorder="1" applyAlignment="1">
      <alignment horizontal="left" vertical="center" wrapText="1" indent="1"/>
    </xf>
    <xf numFmtId="0" fontId="19" fillId="15" borderId="0" xfId="0" applyFont="1" applyFill="1" applyAlignment="1">
      <alignment horizontal="left" vertical="center" wrapText="1"/>
    </xf>
    <xf numFmtId="0" fontId="31" fillId="15" borderId="21" xfId="0" applyFont="1" applyFill="1" applyBorder="1" applyAlignment="1">
      <alignment horizontal="center" vertical="center"/>
    </xf>
    <xf numFmtId="0" fontId="31" fillId="15" borderId="0" xfId="0" applyFont="1" applyFill="1" applyAlignment="1">
      <alignment horizontal="center" vertical="center"/>
    </xf>
    <xf numFmtId="0" fontId="31" fillId="15" borderId="20" xfId="0" applyFont="1" applyFill="1" applyBorder="1" applyAlignment="1">
      <alignment horizontal="center" vertical="center"/>
    </xf>
    <xf numFmtId="0" fontId="29" fillId="2" borderId="21" xfId="0" applyFont="1" applyFill="1" applyBorder="1" applyAlignment="1">
      <alignment horizontal="center"/>
    </xf>
    <xf numFmtId="0" fontId="29" fillId="2" borderId="0" xfId="0" applyFont="1" applyFill="1" applyAlignment="1">
      <alignment horizontal="center"/>
    </xf>
    <xf numFmtId="0" fontId="29" fillId="2" borderId="20" xfId="0" applyFont="1" applyFill="1" applyBorder="1" applyAlignment="1">
      <alignment horizontal="center"/>
    </xf>
    <xf numFmtId="0" fontId="26" fillId="17" borderId="21" xfId="0" applyFont="1" applyFill="1" applyBorder="1" applyAlignment="1">
      <alignment horizontal="center" vertical="center"/>
    </xf>
    <xf numFmtId="0" fontId="26" fillId="17" borderId="0" xfId="0" applyFont="1" applyFill="1" applyAlignment="1">
      <alignment horizontal="center" vertical="center"/>
    </xf>
    <xf numFmtId="0" fontId="26" fillId="17" borderId="20" xfId="0" applyFont="1" applyFill="1" applyBorder="1" applyAlignment="1">
      <alignment horizontal="center" vertical="center"/>
    </xf>
    <xf numFmtId="0" fontId="29" fillId="2" borderId="21" xfId="0" applyFont="1" applyFill="1" applyBorder="1" applyAlignment="1">
      <alignment horizontal="center" vertical="center"/>
    </xf>
    <xf numFmtId="0" fontId="29" fillId="2" borderId="0" xfId="0" applyFont="1" applyFill="1" applyAlignment="1">
      <alignment horizontal="center" vertical="center"/>
    </xf>
    <xf numFmtId="0" fontId="29" fillId="2" borderId="20" xfId="0" applyFont="1" applyFill="1" applyBorder="1" applyAlignment="1">
      <alignment horizontal="center" vertical="center"/>
    </xf>
    <xf numFmtId="0" fontId="29" fillId="15" borderId="26" xfId="0" applyFont="1" applyFill="1" applyBorder="1" applyAlignment="1">
      <alignment horizontal="center" vertical="center"/>
    </xf>
    <xf numFmtId="0" fontId="29" fillId="15" borderId="19" xfId="0" applyFont="1" applyFill="1" applyBorder="1" applyAlignment="1">
      <alignment horizontal="center" vertical="center"/>
    </xf>
    <xf numFmtId="0" fontId="29" fillId="15" borderId="27" xfId="0" applyFont="1" applyFill="1" applyBorder="1" applyAlignment="1">
      <alignment horizontal="center" vertical="center"/>
    </xf>
    <xf numFmtId="0" fontId="29" fillId="15" borderId="21" xfId="0" applyFont="1" applyFill="1" applyBorder="1" applyAlignment="1">
      <alignment horizontal="center"/>
    </xf>
    <xf numFmtId="0" fontId="29" fillId="15" borderId="0" xfId="0" applyFont="1" applyFill="1" applyAlignment="1">
      <alignment horizontal="center"/>
    </xf>
    <xf numFmtId="0" fontId="29" fillId="15" borderId="20" xfId="0" applyFont="1" applyFill="1" applyBorder="1" applyAlignment="1">
      <alignment horizontal="center"/>
    </xf>
    <xf numFmtId="0" fontId="7" fillId="11" borderId="0" xfId="0" applyFont="1" applyFill="1" applyAlignment="1">
      <alignment horizontal="left" vertical="center"/>
    </xf>
    <xf numFmtId="164" fontId="8" fillId="2" borderId="33" xfId="0" applyNumberFormat="1" applyFont="1" applyFill="1" applyBorder="1" applyAlignment="1">
      <alignment horizontal="left" vertical="center"/>
    </xf>
    <xf numFmtId="164" fontId="8" fillId="2" borderId="34" xfId="0" applyNumberFormat="1" applyFont="1" applyFill="1" applyBorder="1" applyAlignment="1">
      <alignment horizontal="left" vertical="center"/>
    </xf>
    <xf numFmtId="164" fontId="8" fillId="2" borderId="35" xfId="0" applyNumberFormat="1"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8" fillId="2" borderId="35" xfId="0" applyFont="1" applyFill="1" applyBorder="1" applyAlignment="1">
      <alignment horizontal="left" vertical="center"/>
    </xf>
    <xf numFmtId="0" fontId="7" fillId="11" borderId="0" xfId="0" applyFont="1" applyFill="1" applyAlignment="1">
      <alignment horizontal="left"/>
    </xf>
    <xf numFmtId="0" fontId="8" fillId="2" borderId="33" xfId="0" applyFont="1" applyFill="1" applyBorder="1" applyAlignment="1">
      <alignment horizontal="center" vertical="center"/>
    </xf>
    <xf numFmtId="0" fontId="8" fillId="2" borderId="35" xfId="0" applyFont="1" applyFill="1" applyBorder="1" applyAlignment="1">
      <alignment horizontal="center" vertical="center"/>
    </xf>
    <xf numFmtId="0" fontId="10" fillId="0" borderId="0" xfId="0" applyFont="1" applyAlignment="1">
      <alignment horizontal="center" wrapText="1"/>
    </xf>
    <xf numFmtId="0" fontId="8" fillId="14" borderId="33" xfId="0" applyFont="1" applyFill="1" applyBorder="1" applyAlignment="1">
      <alignment horizontal="center" vertical="center"/>
    </xf>
    <xf numFmtId="0" fontId="8" fillId="14" borderId="34" xfId="0" applyFont="1" applyFill="1" applyBorder="1" applyAlignment="1">
      <alignment horizontal="center" vertical="center"/>
    </xf>
    <xf numFmtId="0" fontId="8" fillId="14" borderId="35" xfId="0" applyFont="1" applyFill="1" applyBorder="1" applyAlignment="1">
      <alignment horizontal="center" vertical="center"/>
    </xf>
    <xf numFmtId="0" fontId="8" fillId="2" borderId="34" xfId="0" applyFont="1" applyFill="1" applyBorder="1" applyAlignment="1">
      <alignment horizontal="center" vertical="center"/>
    </xf>
    <xf numFmtId="0" fontId="8" fillId="15" borderId="0" xfId="0" applyFont="1" applyFill="1" applyAlignment="1">
      <alignment horizontal="center" vertical="center"/>
    </xf>
    <xf numFmtId="0" fontId="14" fillId="15" borderId="0" xfId="0" applyFont="1" applyFill="1" applyAlignment="1">
      <alignment horizontal="center" vertical="center"/>
    </xf>
    <xf numFmtId="0" fontId="12" fillId="15" borderId="11" xfId="0" applyFont="1" applyFill="1" applyBorder="1" applyAlignment="1">
      <alignment horizontal="center" vertical="center"/>
    </xf>
    <xf numFmtId="0" fontId="12" fillId="15" borderId="12" xfId="0" applyFont="1" applyFill="1" applyBorder="1" applyAlignment="1">
      <alignment horizontal="center" vertical="center"/>
    </xf>
    <xf numFmtId="0" fontId="12" fillId="15" borderId="8" xfId="0" applyFont="1" applyFill="1" applyBorder="1" applyAlignment="1">
      <alignment horizontal="left" vertical="center" wrapText="1" indent="1"/>
    </xf>
    <xf numFmtId="0" fontId="12" fillId="15" borderId="0" xfId="0" applyFont="1" applyFill="1" applyAlignment="1">
      <alignment horizontal="left" vertical="center" wrapText="1" indent="1"/>
    </xf>
    <xf numFmtId="0" fontId="12" fillId="15" borderId="10" xfId="0" applyFont="1" applyFill="1" applyBorder="1" applyAlignment="1">
      <alignment horizontal="left" vertical="center" wrapText="1" indent="1"/>
    </xf>
    <xf numFmtId="0" fontId="12" fillId="15" borderId="6" xfId="0" applyFont="1" applyFill="1" applyBorder="1" applyAlignment="1">
      <alignment horizontal="left" vertical="center" wrapText="1" indent="1"/>
    </xf>
    <xf numFmtId="0" fontId="12" fillId="15" borderId="2" xfId="0" applyFont="1" applyFill="1" applyBorder="1" applyAlignment="1">
      <alignment horizontal="left" vertical="center" wrapText="1" indent="1"/>
    </xf>
    <xf numFmtId="0" fontId="12" fillId="15" borderId="7" xfId="0" applyFont="1" applyFill="1" applyBorder="1" applyAlignment="1">
      <alignment horizontal="left" vertical="center" wrapText="1" indent="1"/>
    </xf>
    <xf numFmtId="0" fontId="12" fillId="0" borderId="8" xfId="0" applyFont="1" applyBorder="1" applyAlignment="1">
      <alignment horizontal="left" vertical="center" wrapText="1" indent="1"/>
    </xf>
    <xf numFmtId="0" fontId="12" fillId="0" borderId="0" xfId="0" applyFont="1" applyAlignment="1">
      <alignment horizontal="left" vertical="center" wrapText="1" indent="1"/>
    </xf>
    <xf numFmtId="0" fontId="12" fillId="0" borderId="10" xfId="0" applyFont="1" applyBorder="1" applyAlignment="1">
      <alignment horizontal="left" vertical="center" wrapText="1" indent="1"/>
    </xf>
    <xf numFmtId="0" fontId="11" fillId="15" borderId="13" xfId="0" applyFont="1" applyFill="1" applyBorder="1" applyAlignment="1">
      <alignment horizontal="left" vertical="center" wrapText="1"/>
    </xf>
    <xf numFmtId="0" fontId="11" fillId="15" borderId="14" xfId="0" applyFont="1" applyFill="1" applyBorder="1" applyAlignment="1">
      <alignment horizontal="left" vertical="center" wrapText="1"/>
    </xf>
    <xf numFmtId="0" fontId="11" fillId="15" borderId="15" xfId="0" applyFont="1" applyFill="1" applyBorder="1" applyAlignment="1">
      <alignment horizontal="left" vertical="center" wrapText="1"/>
    </xf>
    <xf numFmtId="0" fontId="12" fillId="0" borderId="11" xfId="0" applyFont="1" applyBorder="1" applyAlignment="1">
      <alignment horizontal="center" vertical="center"/>
    </xf>
    <xf numFmtId="0" fontId="11" fillId="0" borderId="13" xfId="0" applyFont="1" applyBorder="1" applyAlignment="1">
      <alignment horizontal="left" vertical="center" wrapText="1"/>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30" fillId="15" borderId="8" xfId="0" applyFont="1" applyFill="1" applyBorder="1" applyAlignment="1">
      <alignment horizontal="left" vertical="center" indent="1"/>
    </xf>
    <xf numFmtId="0" fontId="30" fillId="15" borderId="0" xfId="0" applyFont="1" applyFill="1" applyAlignment="1">
      <alignment horizontal="left" vertical="center" indent="1"/>
    </xf>
    <xf numFmtId="0" fontId="12" fillId="2" borderId="30" xfId="0" applyFont="1" applyFill="1" applyBorder="1" applyAlignment="1">
      <alignment horizontal="left" indent="1"/>
    </xf>
    <xf numFmtId="0" fontId="12" fillId="2" borderId="31" xfId="0" applyFont="1" applyFill="1" applyBorder="1" applyAlignment="1">
      <alignment horizontal="left" indent="1"/>
    </xf>
    <xf numFmtId="0" fontId="12" fillId="2" borderId="32" xfId="0" applyFont="1" applyFill="1" applyBorder="1" applyAlignment="1">
      <alignment horizontal="left" indent="1"/>
    </xf>
    <xf numFmtId="0" fontId="12" fillId="15" borderId="8" xfId="0" applyFont="1" applyFill="1" applyBorder="1" applyAlignment="1">
      <alignment horizontal="left" vertical="center" indent="1"/>
    </xf>
    <xf numFmtId="0" fontId="12" fillId="15" borderId="0" xfId="0" applyFont="1" applyFill="1" applyAlignment="1">
      <alignment horizontal="left" vertical="center" indent="1"/>
    </xf>
    <xf numFmtId="0" fontId="12" fillId="15" borderId="10" xfId="0" applyFont="1" applyFill="1" applyBorder="1" applyAlignment="1">
      <alignment horizontal="left" vertical="center" indent="1"/>
    </xf>
    <xf numFmtId="0" fontId="12" fillId="0" borderId="10" xfId="0" applyFont="1" applyBorder="1" applyAlignment="1">
      <alignment horizontal="center" vertical="center"/>
    </xf>
    <xf numFmtId="0" fontId="12" fillId="0" borderId="12" xfId="0" applyFont="1" applyBorder="1" applyAlignment="1">
      <alignment horizontal="center" vertical="center"/>
    </xf>
    <xf numFmtId="0" fontId="7" fillId="12" borderId="0" xfId="0" applyFont="1" applyFill="1" applyAlignment="1">
      <alignment horizontal="left"/>
    </xf>
    <xf numFmtId="0" fontId="43" fillId="15" borderId="8" xfId="0" applyFont="1" applyFill="1" applyBorder="1" applyAlignment="1">
      <alignment horizontal="left" vertical="center" wrapText="1" indent="1"/>
    </xf>
    <xf numFmtId="0" fontId="43" fillId="15" borderId="0" xfId="0" applyFont="1" applyFill="1" applyAlignment="1">
      <alignment horizontal="left" vertical="center" wrapText="1" indent="1"/>
    </xf>
    <xf numFmtId="0" fontId="43" fillId="15" borderId="10" xfId="0" applyFont="1" applyFill="1" applyBorder="1" applyAlignment="1">
      <alignment horizontal="left" vertical="center" wrapText="1" indent="1"/>
    </xf>
    <xf numFmtId="0" fontId="35" fillId="0" borderId="13" xfId="0" applyFont="1" applyBorder="1" applyAlignment="1">
      <alignment horizontal="left" vertical="center" wrapText="1"/>
    </xf>
    <xf numFmtId="0" fontId="35" fillId="0" borderId="14" xfId="0" applyFont="1" applyBorder="1" applyAlignment="1">
      <alignment horizontal="left" vertical="center" wrapText="1"/>
    </xf>
    <xf numFmtId="0" fontId="35" fillId="0" borderId="15" xfId="0" applyFont="1" applyBorder="1" applyAlignment="1">
      <alignment horizontal="left" vertical="center" wrapText="1"/>
    </xf>
    <xf numFmtId="0" fontId="12" fillId="15" borderId="11" xfId="0" applyFont="1" applyFill="1" applyBorder="1" applyAlignment="1">
      <alignment horizontal="center" vertical="center" wrapText="1"/>
    </xf>
    <xf numFmtId="0" fontId="12" fillId="15" borderId="12" xfId="0" applyFont="1" applyFill="1" applyBorder="1" applyAlignment="1">
      <alignment horizontal="center" vertical="center" wrapText="1"/>
    </xf>
    <xf numFmtId="0" fontId="12" fillId="15" borderId="10" xfId="0" applyFont="1" applyFill="1" applyBorder="1" applyAlignment="1">
      <alignment horizontal="center" vertical="center"/>
    </xf>
    <xf numFmtId="0" fontId="11" fillId="15" borderId="13" xfId="0" applyFont="1" applyFill="1" applyBorder="1" applyAlignment="1">
      <alignment horizontal="left"/>
    </xf>
    <xf numFmtId="0" fontId="11" fillId="15" borderId="14" xfId="0" applyFont="1" applyFill="1" applyBorder="1" applyAlignment="1">
      <alignment horizontal="left"/>
    </xf>
    <xf numFmtId="0" fontId="11" fillId="15" borderId="15" xfId="0" applyFont="1" applyFill="1" applyBorder="1" applyAlignment="1">
      <alignment horizontal="left"/>
    </xf>
    <xf numFmtId="0" fontId="34" fillId="0" borderId="8" xfId="1" applyFont="1" applyBorder="1" applyAlignment="1">
      <alignment horizontal="left" vertical="center" wrapText="1" indent="1"/>
    </xf>
    <xf numFmtId="0" fontId="34" fillId="0" borderId="0" xfId="1" applyFont="1" applyBorder="1" applyAlignment="1">
      <alignment horizontal="left" vertical="center" wrapText="1" indent="1"/>
    </xf>
    <xf numFmtId="0" fontId="34" fillId="0" borderId="10" xfId="1" applyFont="1" applyBorder="1" applyAlignment="1">
      <alignment horizontal="left" vertical="center" wrapText="1" indent="1"/>
    </xf>
    <xf numFmtId="0" fontId="1" fillId="15" borderId="21" xfId="0" applyFont="1" applyFill="1" applyBorder="1" applyAlignment="1">
      <alignment horizontal="center" vertical="center"/>
    </xf>
    <xf numFmtId="0" fontId="1" fillId="15" borderId="0" xfId="0" applyFont="1" applyFill="1" applyAlignment="1">
      <alignment horizontal="center" vertical="center"/>
    </xf>
    <xf numFmtId="0" fontId="1" fillId="15" borderId="20" xfId="0" applyFont="1" applyFill="1" applyBorder="1" applyAlignment="1">
      <alignment horizontal="center" vertical="center"/>
    </xf>
    <xf numFmtId="0" fontId="8" fillId="0" borderId="21" xfId="0" applyFont="1" applyBorder="1" applyAlignment="1">
      <alignment horizontal="center" vertical="center" wrapText="1"/>
    </xf>
    <xf numFmtId="0" fontId="8" fillId="0" borderId="0" xfId="0" applyFont="1" applyAlignment="1">
      <alignment horizontal="center" vertical="center" wrapText="1"/>
    </xf>
    <xf numFmtId="0" fontId="8" fillId="0" borderId="20" xfId="0" applyFont="1" applyBorder="1" applyAlignment="1">
      <alignment horizontal="center" vertical="center" wrapText="1"/>
    </xf>
    <xf numFmtId="0" fontId="11" fillId="15" borderId="13" xfId="0" applyFont="1" applyFill="1" applyBorder="1" applyAlignment="1">
      <alignment horizontal="left" indent="1"/>
    </xf>
    <xf numFmtId="0" fontId="11" fillId="15" borderId="14" xfId="0" applyFont="1" applyFill="1" applyBorder="1" applyAlignment="1">
      <alignment horizontal="left" indent="1"/>
    </xf>
    <xf numFmtId="0" fontId="11" fillId="15" borderId="15" xfId="0" applyFont="1" applyFill="1" applyBorder="1" applyAlignment="1">
      <alignment horizontal="left" indent="1"/>
    </xf>
    <xf numFmtId="0" fontId="12" fillId="15" borderId="3" xfId="0" applyFont="1" applyFill="1" applyBorder="1" applyAlignment="1">
      <alignment horizontal="left" vertical="center" wrapText="1" indent="1"/>
    </xf>
    <xf numFmtId="0" fontId="12" fillId="15" borderId="4" xfId="0" applyFont="1" applyFill="1" applyBorder="1" applyAlignment="1">
      <alignment horizontal="left" vertical="center" wrapText="1" indent="1"/>
    </xf>
    <xf numFmtId="0" fontId="12" fillId="15" borderId="5" xfId="0" applyFont="1" applyFill="1" applyBorder="1" applyAlignment="1">
      <alignment horizontal="left" vertical="center" wrapText="1" indent="1"/>
    </xf>
    <xf numFmtId="0" fontId="7" fillId="11" borderId="21" xfId="0" applyFont="1" applyFill="1" applyBorder="1" applyAlignment="1">
      <alignment horizontal="left" vertical="center"/>
    </xf>
    <xf numFmtId="0" fontId="7" fillId="11" borderId="20" xfId="0" applyFont="1" applyFill="1" applyBorder="1" applyAlignment="1">
      <alignment horizontal="left" vertical="center"/>
    </xf>
    <xf numFmtId="0" fontId="11" fillId="15" borderId="21" xfId="0" applyFont="1" applyFill="1" applyBorder="1" applyAlignment="1">
      <alignment horizontal="left"/>
    </xf>
    <xf numFmtId="0" fontId="11" fillId="15" borderId="0" xfId="0" applyFont="1" applyFill="1" applyAlignment="1">
      <alignment horizontal="left"/>
    </xf>
    <xf numFmtId="0" fontId="11" fillId="15" borderId="20" xfId="0" applyFont="1" applyFill="1" applyBorder="1" applyAlignment="1">
      <alignment horizontal="left"/>
    </xf>
    <xf numFmtId="0" fontId="12" fillId="2" borderId="8" xfId="0" applyFont="1" applyFill="1" applyBorder="1" applyAlignment="1">
      <alignment horizontal="left" indent="1"/>
    </xf>
    <xf numFmtId="0" fontId="12" fillId="2" borderId="0" xfId="0" applyFont="1" applyFill="1" applyAlignment="1">
      <alignment horizontal="left" indent="1"/>
    </xf>
    <xf numFmtId="0" fontId="12" fillId="15" borderId="9" xfId="0" applyFont="1" applyFill="1" applyBorder="1" applyAlignment="1">
      <alignment horizontal="center" vertical="center"/>
    </xf>
    <xf numFmtId="0" fontId="12" fillId="15" borderId="10" xfId="0" applyFont="1" applyFill="1" applyBorder="1" applyAlignment="1">
      <alignment horizontal="center" vertical="center" wrapText="1"/>
    </xf>
    <xf numFmtId="0" fontId="12" fillId="15" borderId="7" xfId="0" applyFont="1" applyFill="1" applyBorder="1" applyAlignment="1">
      <alignment horizontal="center" vertical="center" wrapText="1"/>
    </xf>
    <xf numFmtId="0" fontId="12" fillId="0" borderId="10" xfId="0" applyFont="1" applyBorder="1" applyAlignment="1">
      <alignment horizontal="center" vertical="center" wrapText="1"/>
    </xf>
    <xf numFmtId="0" fontId="12" fillId="0" borderId="0" xfId="0" applyFont="1" applyAlignment="1">
      <alignment horizontal="center" vertical="center"/>
    </xf>
    <xf numFmtId="0" fontId="12" fillId="0" borderId="7" xfId="0" applyFont="1" applyBorder="1" applyAlignment="1">
      <alignment horizontal="center" vertical="center"/>
    </xf>
    <xf numFmtId="0" fontId="43" fillId="15" borderId="6" xfId="0" applyFont="1" applyFill="1" applyBorder="1" applyAlignment="1">
      <alignment horizontal="left" vertical="center" wrapText="1" indent="1"/>
    </xf>
    <xf numFmtId="0" fontId="43" fillId="15" borderId="2" xfId="0" applyFont="1" applyFill="1" applyBorder="1" applyAlignment="1">
      <alignment horizontal="left" vertical="center" wrapText="1" indent="1"/>
    </xf>
    <xf numFmtId="0" fontId="43" fillId="15" borderId="7" xfId="0" applyFont="1" applyFill="1" applyBorder="1" applyAlignment="1">
      <alignment horizontal="left" vertical="center" wrapText="1" indent="1"/>
    </xf>
    <xf numFmtId="0" fontId="11" fillId="15" borderId="13" xfId="0" applyFont="1" applyFill="1" applyBorder="1" applyAlignment="1">
      <alignment horizontal="left" vertical="center"/>
    </xf>
    <xf numFmtId="0" fontId="11" fillId="15" borderId="14" xfId="0" applyFont="1" applyFill="1" applyBorder="1" applyAlignment="1">
      <alignment horizontal="left" vertical="center"/>
    </xf>
    <xf numFmtId="0" fontId="11" fillId="15" borderId="15" xfId="0" applyFont="1" applyFill="1" applyBorder="1" applyAlignment="1">
      <alignment horizontal="left" vertical="center"/>
    </xf>
    <xf numFmtId="0" fontId="42" fillId="15" borderId="0" xfId="0" applyFont="1" applyFill="1" applyAlignment="1">
      <alignment horizontal="center" vertical="center"/>
    </xf>
    <xf numFmtId="49" fontId="11" fillId="15" borderId="0" xfId="0" applyNumberFormat="1" applyFont="1" applyFill="1" applyAlignment="1">
      <alignment horizontal="center" vertical="center" wrapText="1"/>
    </xf>
    <xf numFmtId="0" fontId="11" fillId="15" borderId="0" xfId="0" applyFont="1" applyFill="1" applyAlignment="1">
      <alignment horizontal="center" vertical="center" wrapText="1"/>
    </xf>
    <xf numFmtId="0" fontId="41" fillId="15" borderId="0" xfId="1" applyFont="1" applyFill="1" applyAlignment="1">
      <alignment horizontal="left" wrapText="1"/>
    </xf>
    <xf numFmtId="0" fontId="12" fillId="15" borderId="0" xfId="0" applyFont="1" applyFill="1" applyAlignment="1">
      <alignment horizontal="center" vertical="center"/>
    </xf>
    <xf numFmtId="0" fontId="12" fillId="15" borderId="9" xfId="0" applyFont="1" applyFill="1" applyBorder="1" applyAlignment="1">
      <alignment horizontal="center" vertical="center" wrapText="1"/>
    </xf>
    <xf numFmtId="0" fontId="33" fillId="15" borderId="11" xfId="0" applyFont="1" applyFill="1" applyBorder="1" applyAlignment="1">
      <alignment horizontal="center" vertical="center"/>
    </xf>
    <xf numFmtId="0" fontId="33" fillId="15" borderId="12" xfId="0" applyFont="1" applyFill="1" applyBorder="1" applyAlignment="1">
      <alignment horizontal="center" vertical="center"/>
    </xf>
    <xf numFmtId="0" fontId="32" fillId="12" borderId="8" xfId="0" applyFont="1" applyFill="1" applyBorder="1" applyAlignment="1">
      <alignment horizontal="center" vertical="center"/>
    </xf>
    <xf numFmtId="0" fontId="32" fillId="12" borderId="0" xfId="0" applyFont="1" applyFill="1" applyAlignment="1">
      <alignment horizontal="center" vertical="center"/>
    </xf>
  </cellXfs>
  <cellStyles count="2">
    <cellStyle name="Hyperlink" xfId="1" builtinId="8"/>
    <cellStyle name="Normal" xfId="0" builtinId="0"/>
  </cellStyles>
  <dxfs count="8">
    <dxf>
      <font>
        <b/>
        <i val="0"/>
        <strike val="0"/>
        <color rgb="FFFFFFFF"/>
      </font>
      <fill>
        <patternFill>
          <bgColor theme="5"/>
        </patternFill>
      </fill>
    </dxf>
    <dxf>
      <font>
        <b/>
        <i val="0"/>
        <strike val="0"/>
        <color rgb="FFFFFFFF"/>
      </font>
      <fill>
        <patternFill patternType="solid">
          <bgColor theme="5"/>
        </patternFill>
      </fill>
      <border>
        <left/>
        <right/>
        <top/>
        <bottom/>
        <vertical/>
        <horizontal/>
      </border>
    </dxf>
    <dxf>
      <font>
        <b/>
        <i val="0"/>
        <strike val="0"/>
        <color rgb="FFFFFFFF"/>
      </font>
      <fill>
        <patternFill patternType="solid">
          <bgColor theme="5"/>
        </patternFill>
      </fill>
      <border>
        <left/>
        <right/>
        <top/>
        <bottom/>
        <vertical/>
        <horizontal/>
      </border>
    </dxf>
    <dxf>
      <font>
        <b/>
        <i val="0"/>
        <strike val="0"/>
        <color rgb="FFFFFFFF"/>
      </font>
      <fill>
        <patternFill patternType="solid">
          <bgColor theme="5"/>
        </patternFill>
      </fill>
      <border>
        <left/>
        <right/>
        <top/>
        <bottom/>
        <vertical/>
        <horizontal/>
      </border>
    </dxf>
    <dxf>
      <font>
        <color theme="2"/>
      </font>
      <fill>
        <patternFill>
          <bgColor theme="2"/>
        </patternFill>
      </fill>
    </dxf>
    <dxf>
      <font>
        <color theme="2"/>
      </font>
      <fill>
        <patternFill>
          <bgColor theme="2"/>
        </patternFill>
      </fill>
    </dxf>
    <dxf>
      <font>
        <color theme="2"/>
      </font>
      <fill>
        <patternFill>
          <bgColor theme="2"/>
        </patternFill>
      </fill>
    </dxf>
    <dxf>
      <font>
        <color theme="2"/>
      </font>
      <fill>
        <patternFill>
          <bgColor theme="2"/>
        </patternFill>
      </fill>
    </dxf>
  </dxfs>
  <tableStyles count="0" defaultTableStyle="TableStyleMedium2" defaultPivotStyle="PivotStyleLight16"/>
  <colors>
    <mruColors>
      <color rgb="FFFFFFFF"/>
      <color rgb="FF008200"/>
      <color rgb="FF17571E"/>
      <color rgb="FF185A7B"/>
      <color rgb="FF4AA552"/>
      <color rgb="FF319CB5"/>
      <color rgb="FFEF7B21"/>
      <color rgb="FFAD2121"/>
      <color rgb="FF00CC66"/>
      <color rgb="FFCEAD0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1/relationships/FeaturePropertyBag" Target="featurePropertyBag/featurePropertyBag.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349249</xdr:colOff>
      <xdr:row>6</xdr:row>
      <xdr:rowOff>384172</xdr:rowOff>
    </xdr:from>
    <xdr:ext cx="8969375" cy="655949"/>
    <xdr:sp macro="" textlink="">
      <xdr:nvSpPr>
        <xdr:cNvPr id="2" name="Rectangle 1">
          <a:extLst>
            <a:ext uri="{FF2B5EF4-FFF2-40B4-BE49-F238E27FC236}">
              <a16:creationId xmlns:a16="http://schemas.microsoft.com/office/drawing/2014/main" id="{3E3C264D-CD3D-40EE-B8D9-E53A0C66725B}"/>
            </a:ext>
          </a:extLst>
        </xdr:cNvPr>
        <xdr:cNvSpPr/>
      </xdr:nvSpPr>
      <xdr:spPr>
        <a:xfrm>
          <a:off x="349249" y="2606672"/>
          <a:ext cx="8969375" cy="655949"/>
        </a:xfrm>
        <a:prstGeom prst="rect">
          <a:avLst/>
        </a:prstGeom>
        <a:noFill/>
      </xdr:spPr>
      <xdr:txBody>
        <a:bodyPr wrap="square" lIns="91440" tIns="45720" rIns="91440" bIns="45720">
          <a:spAutoFit/>
        </a:bodyPr>
        <a:lstStyle/>
        <a:p>
          <a:pPr algn="ctr"/>
          <a:r>
            <a:rPr lang="en-US" sz="3600" b="0" cap="none" spc="0">
              <a:ln w="0"/>
              <a:solidFill>
                <a:schemeClr val="tx2"/>
              </a:solidFill>
              <a:effectLst>
                <a:outerShdw blurRad="38100" dist="19050" dir="2700000" algn="tl" rotWithShape="0">
                  <a:schemeClr val="dk1">
                    <a:alpha val="40000"/>
                  </a:schemeClr>
                </a:outerShdw>
              </a:effectLst>
            </a:rPr>
            <a:t>Instructions</a:t>
          </a:r>
        </a:p>
      </xdr:txBody>
    </xdr:sp>
    <xdr:clientData/>
  </xdr:oneCellAnchor>
  <xdr:twoCellAnchor>
    <xdr:from>
      <xdr:col>0</xdr:col>
      <xdr:colOff>304800</xdr:colOff>
      <xdr:row>7</xdr:row>
      <xdr:rowOff>152400</xdr:rowOff>
    </xdr:from>
    <xdr:to>
      <xdr:col>9</xdr:col>
      <xdr:colOff>746125</xdr:colOff>
      <xdr:row>8</xdr:row>
      <xdr:rowOff>174625</xdr:rowOff>
    </xdr:to>
    <xdr:sp macro="" textlink="">
      <xdr:nvSpPr>
        <xdr:cNvPr id="3" name="TextBox 2">
          <a:extLst>
            <a:ext uri="{FF2B5EF4-FFF2-40B4-BE49-F238E27FC236}">
              <a16:creationId xmlns:a16="http://schemas.microsoft.com/office/drawing/2014/main" id="{37374DE9-D8E6-436C-A4E1-44EC7969EF4E}"/>
            </a:ext>
          </a:extLst>
        </xdr:cNvPr>
        <xdr:cNvSpPr txBox="1"/>
      </xdr:nvSpPr>
      <xdr:spPr>
        <a:xfrm>
          <a:off x="304800" y="3206750"/>
          <a:ext cx="10753725"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Hello and</a:t>
          </a:r>
          <a:r>
            <a:rPr lang="en-US" sz="1600" baseline="0">
              <a:latin typeface="Arial Nova" panose="020B0504020202020204" pitchFamily="34" charset="0"/>
              <a:ea typeface="Tahoma" panose="020B0604030504040204" pitchFamily="34" charset="0"/>
              <a:cs typeface="Tahoma" panose="020B0604030504040204" pitchFamily="34" charset="0"/>
            </a:rPr>
            <a:t> Thank You for your interest in the Dallas Green Business Certification Program!</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1231</xdr:colOff>
      <xdr:row>50</xdr:row>
      <xdr:rowOff>20637</xdr:rowOff>
    </xdr:from>
    <xdr:to>
      <xdr:col>10</xdr:col>
      <xdr:colOff>15874</xdr:colOff>
      <xdr:row>51</xdr:row>
      <xdr:rowOff>111125</xdr:rowOff>
    </xdr:to>
    <xdr:sp macro="" textlink="">
      <xdr:nvSpPr>
        <xdr:cNvPr id="5" name="Rectangle 18">
          <a:extLst>
            <a:ext uri="{FF2B5EF4-FFF2-40B4-BE49-F238E27FC236}">
              <a16:creationId xmlns:a16="http://schemas.microsoft.com/office/drawing/2014/main" id="{962266D1-7C88-23A9-A2E0-26A57630CCCA}"/>
            </a:ext>
          </a:extLst>
        </xdr:cNvPr>
        <xdr:cNvSpPr/>
      </xdr:nvSpPr>
      <xdr:spPr>
        <a:xfrm>
          <a:off x="350481" y="18086387"/>
          <a:ext cx="8999893" cy="296863"/>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400436</xdr:colOff>
      <xdr:row>50</xdr:row>
      <xdr:rowOff>20908</xdr:rowOff>
    </xdr:from>
    <xdr:to>
      <xdr:col>3</xdr:col>
      <xdr:colOff>626300</xdr:colOff>
      <xdr:row>51</xdr:row>
      <xdr:rowOff>112889</xdr:rowOff>
    </xdr:to>
    <xdr:sp macro="" textlink="">
      <xdr:nvSpPr>
        <xdr:cNvPr id="6" name="Parallelogram 19">
          <a:extLst>
            <a:ext uri="{FF2B5EF4-FFF2-40B4-BE49-F238E27FC236}">
              <a16:creationId xmlns:a16="http://schemas.microsoft.com/office/drawing/2014/main" id="{562FFAAF-FC31-1BB1-2185-864869A56831}"/>
            </a:ext>
          </a:extLst>
        </xdr:cNvPr>
        <xdr:cNvSpPr/>
      </xdr:nvSpPr>
      <xdr:spPr>
        <a:xfrm>
          <a:off x="1527561" y="18086658"/>
          <a:ext cx="1019614" cy="298356"/>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420716</xdr:colOff>
      <xdr:row>50</xdr:row>
      <xdr:rowOff>20908</xdr:rowOff>
    </xdr:from>
    <xdr:to>
      <xdr:col>4</xdr:col>
      <xdr:colOff>648192</xdr:colOff>
      <xdr:row>51</xdr:row>
      <xdr:rowOff>112889</xdr:rowOff>
    </xdr:to>
    <xdr:sp macro="" textlink="">
      <xdr:nvSpPr>
        <xdr:cNvPr id="7" name="Parallelogram 20">
          <a:extLst>
            <a:ext uri="{FF2B5EF4-FFF2-40B4-BE49-F238E27FC236}">
              <a16:creationId xmlns:a16="http://schemas.microsoft.com/office/drawing/2014/main" id="{54FB3919-5781-D3D6-3C3A-2B19B347F076}"/>
            </a:ext>
          </a:extLst>
        </xdr:cNvPr>
        <xdr:cNvSpPr/>
      </xdr:nvSpPr>
      <xdr:spPr>
        <a:xfrm>
          <a:off x="2341591" y="18086658"/>
          <a:ext cx="1021226" cy="298356"/>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0</xdr:colOff>
      <xdr:row>2</xdr:row>
      <xdr:rowOff>63500</xdr:rowOff>
    </xdr:from>
    <xdr:ext cx="8646583" cy="1778000"/>
    <xdr:sp macro="" textlink="">
      <xdr:nvSpPr>
        <xdr:cNvPr id="11" name="Rectangle 10">
          <a:extLst>
            <a:ext uri="{FF2B5EF4-FFF2-40B4-BE49-F238E27FC236}">
              <a16:creationId xmlns:a16="http://schemas.microsoft.com/office/drawing/2014/main" id="{D417673B-6A8C-470C-9A93-E9A61409D31C}"/>
            </a:ext>
          </a:extLst>
        </xdr:cNvPr>
        <xdr:cNvSpPr/>
      </xdr:nvSpPr>
      <xdr:spPr>
        <a:xfrm>
          <a:off x="338667" y="613833"/>
          <a:ext cx="8646583" cy="1778000"/>
        </a:xfrm>
        <a:prstGeom prst="rect">
          <a:avLst/>
        </a:prstGeom>
        <a:noFill/>
      </xdr:spPr>
      <xdr:txBody>
        <a:bodyPr wrap="square" lIns="91440" tIns="45720" rIns="91440" bIns="45720" anchor="ctr">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0</xdr:colOff>
      <xdr:row>1</xdr:row>
      <xdr:rowOff>0</xdr:rowOff>
    </xdr:from>
    <xdr:to>
      <xdr:col>10</xdr:col>
      <xdr:colOff>5824</xdr:colOff>
      <xdr:row>2</xdr:row>
      <xdr:rowOff>92251</xdr:rowOff>
    </xdr:to>
    <xdr:sp macro="" textlink="">
      <xdr:nvSpPr>
        <xdr:cNvPr id="14" name="Rectangle 13">
          <a:extLst>
            <a:ext uri="{FF2B5EF4-FFF2-40B4-BE49-F238E27FC236}">
              <a16:creationId xmlns:a16="http://schemas.microsoft.com/office/drawing/2014/main" id="{8AD1A953-9EC5-F8E6-4623-1AAC03D74F4B}"/>
            </a:ext>
          </a:extLst>
        </xdr:cNvPr>
        <xdr:cNvSpPr/>
      </xdr:nvSpPr>
      <xdr:spPr>
        <a:xfrm>
          <a:off x="349250" y="349250"/>
          <a:ext cx="8991074" cy="298626"/>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399204</xdr:colOff>
      <xdr:row>1</xdr:row>
      <xdr:rowOff>271</xdr:rowOff>
    </xdr:from>
    <xdr:to>
      <xdr:col>3</xdr:col>
      <xdr:colOff>625068</xdr:colOff>
      <xdr:row>2</xdr:row>
      <xdr:rowOff>92252</xdr:rowOff>
    </xdr:to>
    <xdr:sp macro="" textlink="">
      <xdr:nvSpPr>
        <xdr:cNvPr id="15" name="Parallelogram 14">
          <a:extLst>
            <a:ext uri="{FF2B5EF4-FFF2-40B4-BE49-F238E27FC236}">
              <a16:creationId xmlns:a16="http://schemas.microsoft.com/office/drawing/2014/main" id="{7C03CCC2-A87D-AB26-05D0-4CFF493A37F7}"/>
            </a:ext>
          </a:extLst>
        </xdr:cNvPr>
        <xdr:cNvSpPr/>
      </xdr:nvSpPr>
      <xdr:spPr>
        <a:xfrm>
          <a:off x="1526329" y="349521"/>
          <a:ext cx="1019614" cy="298356"/>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414606</xdr:colOff>
      <xdr:row>1</xdr:row>
      <xdr:rowOff>271</xdr:rowOff>
    </xdr:from>
    <xdr:to>
      <xdr:col>4</xdr:col>
      <xdr:colOff>642082</xdr:colOff>
      <xdr:row>2</xdr:row>
      <xdr:rowOff>92252</xdr:rowOff>
    </xdr:to>
    <xdr:sp macro="" textlink="">
      <xdr:nvSpPr>
        <xdr:cNvPr id="16" name="Parallelogram 15">
          <a:extLst>
            <a:ext uri="{FF2B5EF4-FFF2-40B4-BE49-F238E27FC236}">
              <a16:creationId xmlns:a16="http://schemas.microsoft.com/office/drawing/2014/main" id="{2EB0B0A7-AB6E-ABF7-B2F2-F1DA49019553}"/>
            </a:ext>
          </a:extLst>
        </xdr:cNvPr>
        <xdr:cNvSpPr/>
      </xdr:nvSpPr>
      <xdr:spPr>
        <a:xfrm>
          <a:off x="2335481" y="349521"/>
          <a:ext cx="1021226" cy="298356"/>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359831</xdr:colOff>
      <xdr:row>39</xdr:row>
      <xdr:rowOff>238124</xdr:rowOff>
    </xdr:from>
    <xdr:to>
      <xdr:col>5</xdr:col>
      <xdr:colOff>1690687</xdr:colOff>
      <xdr:row>45</xdr:row>
      <xdr:rowOff>251385</xdr:rowOff>
    </xdr:to>
    <xdr:pic>
      <xdr:nvPicPr>
        <xdr:cNvPr id="19" name="Picture 18">
          <a:extLst>
            <a:ext uri="{FF2B5EF4-FFF2-40B4-BE49-F238E27FC236}">
              <a16:creationId xmlns:a16="http://schemas.microsoft.com/office/drawing/2014/main" id="{B2ED1CAB-8264-4CF8-985A-A8CF48E55AE8}"/>
            </a:ext>
          </a:extLst>
        </xdr:cNvPr>
        <xdr:cNvPicPr>
          <a:picLocks noChangeAspect="1"/>
        </xdr:cNvPicPr>
      </xdr:nvPicPr>
      <xdr:blipFill>
        <a:blip xmlns:r="http://schemas.openxmlformats.org/officeDocument/2006/relationships" r:embed="rId1"/>
        <a:stretch>
          <a:fillRect/>
        </a:stretch>
      </xdr:blipFill>
      <xdr:spPr>
        <a:xfrm>
          <a:off x="717019" y="14454187"/>
          <a:ext cx="4462199" cy="1870636"/>
        </a:xfrm>
        <a:prstGeom prst="rect">
          <a:avLst/>
        </a:prstGeom>
      </xdr:spPr>
    </xdr:pic>
    <xdr:clientData/>
  </xdr:twoCellAnchor>
  <xdr:twoCellAnchor>
    <xdr:from>
      <xdr:col>1</xdr:col>
      <xdr:colOff>15875</xdr:colOff>
      <xdr:row>6</xdr:row>
      <xdr:rowOff>190500</xdr:rowOff>
    </xdr:from>
    <xdr:to>
      <xdr:col>10</xdr:col>
      <xdr:colOff>15875</xdr:colOff>
      <xdr:row>6</xdr:row>
      <xdr:rowOff>285750</xdr:rowOff>
    </xdr:to>
    <xdr:grpSp>
      <xdr:nvGrpSpPr>
        <xdr:cNvPr id="4" name="Group 3">
          <a:extLst>
            <a:ext uri="{FF2B5EF4-FFF2-40B4-BE49-F238E27FC236}">
              <a16:creationId xmlns:a16="http://schemas.microsoft.com/office/drawing/2014/main" id="{7E3B706E-9898-4007-8C96-E99244610901}"/>
            </a:ext>
          </a:extLst>
        </xdr:cNvPr>
        <xdr:cNvGrpSpPr/>
      </xdr:nvGrpSpPr>
      <xdr:grpSpPr>
        <a:xfrm>
          <a:off x="365773" y="2367643"/>
          <a:ext cx="9019592" cy="95250"/>
          <a:chOff x="353787" y="2377623"/>
          <a:chExt cx="10513784" cy="72572"/>
        </a:xfrm>
      </xdr:grpSpPr>
      <xdr:sp macro="" textlink="">
        <xdr:nvSpPr>
          <xdr:cNvPr id="12" name="Rectangle 11">
            <a:extLst>
              <a:ext uri="{FF2B5EF4-FFF2-40B4-BE49-F238E27FC236}">
                <a16:creationId xmlns:a16="http://schemas.microsoft.com/office/drawing/2014/main" id="{903E96E5-BF62-7D49-D1B6-A927720FD7CC}"/>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3" name="Rectangle 12">
            <a:extLst>
              <a:ext uri="{FF2B5EF4-FFF2-40B4-BE49-F238E27FC236}">
                <a16:creationId xmlns:a16="http://schemas.microsoft.com/office/drawing/2014/main" id="{B6D8B4FD-414C-FDBC-E175-26BFF05DA3C1}"/>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a:extLst>
              <a:ext uri="{FF2B5EF4-FFF2-40B4-BE49-F238E27FC236}">
                <a16:creationId xmlns:a16="http://schemas.microsoft.com/office/drawing/2014/main" id="{ECF8423C-174D-FC57-7FD3-757A5C68CF2E}"/>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6</xdr:row>
      <xdr:rowOff>431797</xdr:rowOff>
    </xdr:from>
    <xdr:ext cx="10414000" cy="593239"/>
    <xdr:sp macro="" textlink="">
      <xdr:nvSpPr>
        <xdr:cNvPr id="2" name="Rectangle 1">
          <a:extLst>
            <a:ext uri="{FF2B5EF4-FFF2-40B4-BE49-F238E27FC236}">
              <a16:creationId xmlns:a16="http://schemas.microsoft.com/office/drawing/2014/main" id="{613E994C-B511-4F15-AE75-C4D872BCEF18}"/>
            </a:ext>
          </a:extLst>
        </xdr:cNvPr>
        <xdr:cNvSpPr/>
      </xdr:nvSpPr>
      <xdr:spPr>
        <a:xfrm>
          <a:off x="342900" y="2597147"/>
          <a:ext cx="10414000" cy="593239"/>
        </a:xfrm>
        <a:prstGeom prst="rect">
          <a:avLst/>
        </a:prstGeom>
        <a:noFill/>
      </xdr:spPr>
      <xdr:txBody>
        <a:bodyPr wrap="square" lIns="91440" tIns="45720" rIns="91440" bIns="45720">
          <a:sp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Sustainability Scorecard Breakdown</a:t>
          </a:r>
        </a:p>
      </xdr:txBody>
    </xdr:sp>
    <xdr:clientData/>
  </xdr:oneCellAnchor>
  <xdr:twoCellAnchor>
    <xdr:from>
      <xdr:col>1</xdr:col>
      <xdr:colOff>0</xdr:colOff>
      <xdr:row>7</xdr:row>
      <xdr:rowOff>158749</xdr:rowOff>
    </xdr:from>
    <xdr:to>
      <xdr:col>4</xdr:col>
      <xdr:colOff>2518833</xdr:colOff>
      <xdr:row>9</xdr:row>
      <xdr:rowOff>0</xdr:rowOff>
    </xdr:to>
    <xdr:sp macro="" textlink="">
      <xdr:nvSpPr>
        <xdr:cNvPr id="3" name="TextBox 2">
          <a:extLst>
            <a:ext uri="{FF2B5EF4-FFF2-40B4-BE49-F238E27FC236}">
              <a16:creationId xmlns:a16="http://schemas.microsoft.com/office/drawing/2014/main" id="{B231B0BD-A9CA-41D7-8F73-8FCC525FF39B}"/>
            </a:ext>
          </a:extLst>
        </xdr:cNvPr>
        <xdr:cNvSpPr txBox="1"/>
      </xdr:nvSpPr>
      <xdr:spPr>
        <a:xfrm>
          <a:off x="361950" y="3225799"/>
          <a:ext cx="10405533" cy="6032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The information below shows a</a:t>
          </a:r>
          <a:r>
            <a:rPr lang="en-US" sz="1600" baseline="0">
              <a:latin typeface="Arial Nova" panose="020B0504020202020204" pitchFamily="34" charset="0"/>
              <a:ea typeface="Tahoma" panose="020B0604030504040204" pitchFamily="34" charset="0"/>
              <a:cs typeface="Tahoma" panose="020B0604030504040204" pitchFamily="34" charset="0"/>
            </a:rPr>
            <a:t> breakdown of the categories, question types, and points for the scorecard questions. The category types are highlighted in bright blue.</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1232</xdr:colOff>
      <xdr:row>32</xdr:row>
      <xdr:rowOff>7937</xdr:rowOff>
    </xdr:from>
    <xdr:to>
      <xdr:col>5</xdr:col>
      <xdr:colOff>7056</xdr:colOff>
      <xdr:row>33</xdr:row>
      <xdr:rowOff>100189</xdr:rowOff>
    </xdr:to>
    <xdr:grpSp>
      <xdr:nvGrpSpPr>
        <xdr:cNvPr id="4" name="Group 3">
          <a:extLst>
            <a:ext uri="{FF2B5EF4-FFF2-40B4-BE49-F238E27FC236}">
              <a16:creationId xmlns:a16="http://schemas.microsoft.com/office/drawing/2014/main" id="{EFDA9D6B-3C9C-4C9E-BA0C-D25CD1A9EA66}"/>
            </a:ext>
          </a:extLst>
        </xdr:cNvPr>
        <xdr:cNvGrpSpPr/>
      </xdr:nvGrpSpPr>
      <xdr:grpSpPr>
        <a:xfrm>
          <a:off x="358420" y="20387468"/>
          <a:ext cx="10483324" cy="290690"/>
          <a:chOff x="344132" y="11450637"/>
          <a:chExt cx="10737324" cy="282752"/>
        </a:xfrm>
      </xdr:grpSpPr>
      <xdr:sp macro="" textlink="">
        <xdr:nvSpPr>
          <xdr:cNvPr id="5" name="Rectangle 18">
            <a:extLst>
              <a:ext uri="{FF2B5EF4-FFF2-40B4-BE49-F238E27FC236}">
                <a16:creationId xmlns:a16="http://schemas.microsoft.com/office/drawing/2014/main" id="{7C89C3F2-440A-226F-7B4A-62FBB2CDC57E}"/>
              </a:ext>
            </a:extLst>
          </xdr:cNvPr>
          <xdr:cNvSpPr/>
        </xdr:nvSpPr>
        <xdr:spPr>
          <a:xfrm>
            <a:off x="344132" y="11450637"/>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6" name="Parallelogram 19">
            <a:extLst>
              <a:ext uri="{FF2B5EF4-FFF2-40B4-BE49-F238E27FC236}">
                <a16:creationId xmlns:a16="http://schemas.microsoft.com/office/drawing/2014/main" id="{FF069DF3-1C16-3EE6-EB6A-785F23EAEAA7}"/>
              </a:ext>
            </a:extLst>
          </xdr:cNvPr>
          <xdr:cNvSpPr/>
        </xdr:nvSpPr>
        <xdr:spPr>
          <a:xfrm>
            <a:off x="1749824" y="11450894"/>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7" name="Parallelogram 20">
            <a:extLst>
              <a:ext uri="{FF2B5EF4-FFF2-40B4-BE49-F238E27FC236}">
                <a16:creationId xmlns:a16="http://schemas.microsoft.com/office/drawing/2014/main" id="{56D6C221-574D-3471-41F1-3F91F45C3E2F}"/>
              </a:ext>
            </a:extLst>
          </xdr:cNvPr>
          <xdr:cNvSpPr/>
        </xdr:nvSpPr>
        <xdr:spPr>
          <a:xfrm>
            <a:off x="2793446" y="11450894"/>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1</xdr:col>
      <xdr:colOff>317500</xdr:colOff>
      <xdr:row>3</xdr:row>
      <xdr:rowOff>131234</xdr:rowOff>
    </xdr:from>
    <xdr:ext cx="9567333" cy="1101725"/>
    <xdr:sp macro="" textlink="">
      <xdr:nvSpPr>
        <xdr:cNvPr id="11" name="Rectangle 10">
          <a:extLst>
            <a:ext uri="{FF2B5EF4-FFF2-40B4-BE49-F238E27FC236}">
              <a16:creationId xmlns:a16="http://schemas.microsoft.com/office/drawing/2014/main" id="{0FAF8C1D-CB57-4D3A-872A-5EBE06AED1ED}"/>
            </a:ext>
          </a:extLst>
        </xdr:cNvPr>
        <xdr:cNvSpPr/>
      </xdr:nvSpPr>
      <xdr:spPr>
        <a:xfrm>
          <a:off x="656167" y="872067"/>
          <a:ext cx="9567333" cy="1101725"/>
        </a:xfrm>
        <a:prstGeom prst="rect">
          <a:avLst/>
        </a:prstGeom>
        <a:noFill/>
      </xdr:spPr>
      <xdr:txBody>
        <a:bodyPr wrap="square" lIns="91440" tIns="45720" rIns="91440" bIns="45720">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0</xdr:colOff>
      <xdr:row>1</xdr:row>
      <xdr:rowOff>0</xdr:rowOff>
    </xdr:from>
    <xdr:to>
      <xdr:col>5</xdr:col>
      <xdr:colOff>5824</xdr:colOff>
      <xdr:row>2</xdr:row>
      <xdr:rowOff>92252</xdr:rowOff>
    </xdr:to>
    <xdr:grpSp>
      <xdr:nvGrpSpPr>
        <xdr:cNvPr id="13" name="Group 12">
          <a:extLst>
            <a:ext uri="{FF2B5EF4-FFF2-40B4-BE49-F238E27FC236}">
              <a16:creationId xmlns:a16="http://schemas.microsoft.com/office/drawing/2014/main" id="{954C2CCB-F1D4-47FB-9F2B-8EF5B2CD3B8D}"/>
            </a:ext>
          </a:extLst>
        </xdr:cNvPr>
        <xdr:cNvGrpSpPr/>
      </xdr:nvGrpSpPr>
      <xdr:grpSpPr>
        <a:xfrm>
          <a:off x="357188" y="357188"/>
          <a:ext cx="10483324" cy="290689"/>
          <a:chOff x="342900" y="355600"/>
          <a:chExt cx="10737324" cy="282752"/>
        </a:xfrm>
      </xdr:grpSpPr>
      <xdr:sp macro="" textlink="">
        <xdr:nvSpPr>
          <xdr:cNvPr id="14" name="Rectangle 13">
            <a:extLst>
              <a:ext uri="{FF2B5EF4-FFF2-40B4-BE49-F238E27FC236}">
                <a16:creationId xmlns:a16="http://schemas.microsoft.com/office/drawing/2014/main" id="{33E81E40-FDD5-C8A8-BEF5-0533A70D6D9B}"/>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EC6E2453-A270-FE0A-62E3-A3B8C9733379}"/>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Parallelogram 15">
            <a:extLst>
              <a:ext uri="{FF2B5EF4-FFF2-40B4-BE49-F238E27FC236}">
                <a16:creationId xmlns:a16="http://schemas.microsoft.com/office/drawing/2014/main" id="{D738BCE6-0270-4288-D732-E99B07DD790F}"/>
              </a:ext>
            </a:extLst>
          </xdr:cNvPr>
          <xdr:cNvSpPr/>
        </xdr:nvSpPr>
        <xdr:spPr>
          <a:xfrm>
            <a:off x="279221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327025</xdr:colOff>
      <xdr:row>11</xdr:row>
      <xdr:rowOff>12700</xdr:rowOff>
    </xdr:from>
    <xdr:to>
      <xdr:col>4</xdr:col>
      <xdr:colOff>2247265</xdr:colOff>
      <xdr:row>11</xdr:row>
      <xdr:rowOff>1932940</xdr:rowOff>
    </xdr:to>
    <xdr:pic>
      <xdr:nvPicPr>
        <xdr:cNvPr id="39" name="Picture 2" descr="Logo&#10;&#10;Description automatically generated">
          <a:extLst>
            <a:ext uri="{FF2B5EF4-FFF2-40B4-BE49-F238E27FC236}">
              <a16:creationId xmlns:a16="http://schemas.microsoft.com/office/drawing/2014/main" id="{9F0B7AA3-68FD-4CD4-AAFC-29ABA03E1C9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96275" y="50609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333375</xdr:colOff>
      <xdr:row>11</xdr:row>
      <xdr:rowOff>0</xdr:rowOff>
    </xdr:from>
    <xdr:to>
      <xdr:col>3</xdr:col>
      <xdr:colOff>2253615</xdr:colOff>
      <xdr:row>11</xdr:row>
      <xdr:rowOff>1920240</xdr:rowOff>
    </xdr:to>
    <xdr:pic>
      <xdr:nvPicPr>
        <xdr:cNvPr id="40" name="Picture 4" descr="Logo&#10;&#10;Description automatically generated with low confidence">
          <a:extLst>
            <a:ext uri="{FF2B5EF4-FFF2-40B4-BE49-F238E27FC236}">
              <a16:creationId xmlns:a16="http://schemas.microsoft.com/office/drawing/2014/main" id="{AD00DDD6-A997-4B00-B8D1-5D987E41195D}"/>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62625" y="50482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310926</xdr:colOff>
      <xdr:row>11</xdr:row>
      <xdr:rowOff>31750</xdr:rowOff>
    </xdr:from>
    <xdr:to>
      <xdr:col>2</xdr:col>
      <xdr:colOff>2231166</xdr:colOff>
      <xdr:row>11</xdr:row>
      <xdr:rowOff>1934921</xdr:rowOff>
    </xdr:to>
    <xdr:pic>
      <xdr:nvPicPr>
        <xdr:cNvPr id="41" name="Picture 6" descr="Logo&#10;&#10;Description automatically generated">
          <a:extLst>
            <a:ext uri="{FF2B5EF4-FFF2-40B4-BE49-F238E27FC236}">
              <a16:creationId xmlns:a16="http://schemas.microsoft.com/office/drawing/2014/main" id="{9D6403DB-F0DA-4972-BB8B-027EDB435399}"/>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200176" y="6667500"/>
          <a:ext cx="1920240" cy="19031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295275</xdr:colOff>
      <xdr:row>11</xdr:row>
      <xdr:rowOff>25400</xdr:rowOff>
    </xdr:from>
    <xdr:to>
      <xdr:col>1</xdr:col>
      <xdr:colOff>2215515</xdr:colOff>
      <xdr:row>11</xdr:row>
      <xdr:rowOff>1945640</xdr:rowOff>
    </xdr:to>
    <xdr:pic>
      <xdr:nvPicPr>
        <xdr:cNvPr id="42" name="Picture 8" descr="Logo, company name&#10;&#10;Description automatically generated">
          <a:extLst>
            <a:ext uri="{FF2B5EF4-FFF2-40B4-BE49-F238E27FC236}">
              <a16:creationId xmlns:a16="http://schemas.microsoft.com/office/drawing/2014/main" id="{4543BF7A-E22C-40DA-85EA-283BABCC327C}"/>
            </a:ext>
          </a:extLst>
        </xdr:cNvPr>
        <xdr:cNvPicPr preferRelativeResize="0">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4525" y="650240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317499</xdr:colOff>
      <xdr:row>16</xdr:row>
      <xdr:rowOff>0</xdr:rowOff>
    </xdr:from>
    <xdr:to>
      <xdr:col>4</xdr:col>
      <xdr:colOff>2237739</xdr:colOff>
      <xdr:row>16</xdr:row>
      <xdr:rowOff>1920240</xdr:rowOff>
    </xdr:to>
    <xdr:pic>
      <xdr:nvPicPr>
        <xdr:cNvPr id="51" name="Picture 1" descr="Icon&#10;&#10;Description automatically generated">
          <a:extLst>
            <a:ext uri="{FF2B5EF4-FFF2-40B4-BE49-F238E27FC236}">
              <a16:creationId xmlns:a16="http://schemas.microsoft.com/office/drawing/2014/main" id="{5E4AF3ED-5A36-4D88-ACD6-8A0412390368}"/>
            </a:ext>
          </a:extLst>
        </xdr:cNvPr>
        <xdr:cNvPicPr preferRelativeResize="0">
          <a:picLocks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8286749" y="94297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301625</xdr:colOff>
      <xdr:row>16</xdr:row>
      <xdr:rowOff>31749</xdr:rowOff>
    </xdr:from>
    <xdr:to>
      <xdr:col>1</xdr:col>
      <xdr:colOff>2221865</xdr:colOff>
      <xdr:row>16</xdr:row>
      <xdr:rowOff>1951989</xdr:rowOff>
    </xdr:to>
    <xdr:pic>
      <xdr:nvPicPr>
        <xdr:cNvPr id="52" name="Picture 3" descr="Logo&#10;&#10;Description automatically generated">
          <a:extLst>
            <a:ext uri="{FF2B5EF4-FFF2-40B4-BE49-F238E27FC236}">
              <a16:creationId xmlns:a16="http://schemas.microsoft.com/office/drawing/2014/main" id="{1F5BFA83-ED86-4147-9E74-F19BA3AB6BB1}"/>
            </a:ext>
          </a:extLst>
        </xdr:cNvPr>
        <xdr:cNvPicPr preferRelativeResize="0">
          <a:picLocks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50875" y="12001499"/>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311150</xdr:colOff>
      <xdr:row>16</xdr:row>
      <xdr:rowOff>9524</xdr:rowOff>
    </xdr:from>
    <xdr:to>
      <xdr:col>3</xdr:col>
      <xdr:colOff>2231390</xdr:colOff>
      <xdr:row>16</xdr:row>
      <xdr:rowOff>1929764</xdr:rowOff>
    </xdr:to>
    <xdr:pic>
      <xdr:nvPicPr>
        <xdr:cNvPr id="53" name="Picture 5" descr="Logo, icon&#10;&#10;Description automatically generated with medium confidence">
          <a:extLst>
            <a:ext uri="{FF2B5EF4-FFF2-40B4-BE49-F238E27FC236}">
              <a16:creationId xmlns:a16="http://schemas.microsoft.com/office/drawing/2014/main" id="{ECD1A1CD-4CB7-4DA9-9FC1-D123F1B6F820}"/>
            </a:ext>
          </a:extLst>
        </xdr:cNvPr>
        <xdr:cNvPicPr preferRelativeResize="0">
          <a:picLocks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5740400" y="9439274"/>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314325</xdr:colOff>
      <xdr:row>16</xdr:row>
      <xdr:rowOff>0</xdr:rowOff>
    </xdr:from>
    <xdr:to>
      <xdr:col>2</xdr:col>
      <xdr:colOff>2234565</xdr:colOff>
      <xdr:row>16</xdr:row>
      <xdr:rowOff>1920240</xdr:rowOff>
    </xdr:to>
    <xdr:pic>
      <xdr:nvPicPr>
        <xdr:cNvPr id="54" name="Picture 7" descr="Logo&#10;&#10;Description automatically generated">
          <a:extLst>
            <a:ext uri="{FF2B5EF4-FFF2-40B4-BE49-F238E27FC236}">
              <a16:creationId xmlns:a16="http://schemas.microsoft.com/office/drawing/2014/main" id="{84519CB3-EA7B-4D76-9DD8-9F629F6A6D02}"/>
            </a:ext>
          </a:extLst>
        </xdr:cNvPr>
        <xdr:cNvPicPr preferRelativeResize="0">
          <a:picLocks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3203575" y="11969750"/>
          <a:ext cx="1920240" cy="1920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15874</xdr:colOff>
      <xdr:row>6</xdr:row>
      <xdr:rowOff>158750</xdr:rowOff>
    </xdr:from>
    <xdr:to>
      <xdr:col>5</xdr:col>
      <xdr:colOff>31749</xdr:colOff>
      <xdr:row>6</xdr:row>
      <xdr:rowOff>238126</xdr:rowOff>
    </xdr:to>
    <xdr:grpSp>
      <xdr:nvGrpSpPr>
        <xdr:cNvPr id="9" name="Group 8">
          <a:extLst>
            <a:ext uri="{FF2B5EF4-FFF2-40B4-BE49-F238E27FC236}">
              <a16:creationId xmlns:a16="http://schemas.microsoft.com/office/drawing/2014/main" id="{17E2EA8B-BED8-43BB-B883-935089F7C9E6}"/>
            </a:ext>
          </a:extLst>
        </xdr:cNvPr>
        <xdr:cNvGrpSpPr/>
      </xdr:nvGrpSpPr>
      <xdr:grpSpPr>
        <a:xfrm>
          <a:off x="373062" y="2361406"/>
          <a:ext cx="10493375" cy="79376"/>
          <a:chOff x="353787" y="2377623"/>
          <a:chExt cx="10513784" cy="72572"/>
        </a:xfrm>
      </xdr:grpSpPr>
      <xdr:sp macro="" textlink="">
        <xdr:nvSpPr>
          <xdr:cNvPr id="12" name="Rectangle 11">
            <a:extLst>
              <a:ext uri="{FF2B5EF4-FFF2-40B4-BE49-F238E27FC236}">
                <a16:creationId xmlns:a16="http://schemas.microsoft.com/office/drawing/2014/main" id="{14E6AFB3-D405-5F7A-2A5D-BCFAC2F4EA64}"/>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7" name="Rectangle 16">
            <a:extLst>
              <a:ext uri="{FF2B5EF4-FFF2-40B4-BE49-F238E27FC236}">
                <a16:creationId xmlns:a16="http://schemas.microsoft.com/office/drawing/2014/main" id="{13D1E671-3360-114B-39F0-13FE34900B96}"/>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Rectangle 17">
            <a:extLst>
              <a:ext uri="{FF2B5EF4-FFF2-40B4-BE49-F238E27FC236}">
                <a16:creationId xmlns:a16="http://schemas.microsoft.com/office/drawing/2014/main" id="{83180A5B-B5EE-9B54-56E4-ADB936DF30CA}"/>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0</xdr:colOff>
      <xdr:row>6</xdr:row>
      <xdr:rowOff>488947</xdr:rowOff>
    </xdr:from>
    <xdr:ext cx="11239500" cy="593239"/>
    <xdr:sp macro="" textlink="">
      <xdr:nvSpPr>
        <xdr:cNvPr id="2" name="Rectangle 1">
          <a:extLst>
            <a:ext uri="{FF2B5EF4-FFF2-40B4-BE49-F238E27FC236}">
              <a16:creationId xmlns:a16="http://schemas.microsoft.com/office/drawing/2014/main" id="{70C513DB-A62B-410F-B575-88C2608ABC07}"/>
            </a:ext>
          </a:extLst>
        </xdr:cNvPr>
        <xdr:cNvSpPr/>
      </xdr:nvSpPr>
      <xdr:spPr>
        <a:xfrm>
          <a:off x="361950" y="2660647"/>
          <a:ext cx="11239500" cy="593239"/>
        </a:xfrm>
        <a:prstGeom prst="rect">
          <a:avLst/>
        </a:prstGeom>
        <a:noFill/>
      </xdr:spPr>
      <xdr:txBody>
        <a:bodyPr wrap="square" lIns="91440" tIns="45720" rIns="91440" bIns="45720">
          <a:sp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Applicant Information</a:t>
          </a:r>
        </a:p>
      </xdr:txBody>
    </xdr:sp>
    <xdr:clientData/>
  </xdr:oneCellAnchor>
  <xdr:twoCellAnchor>
    <xdr:from>
      <xdr:col>1</xdr:col>
      <xdr:colOff>11907</xdr:colOff>
      <xdr:row>7</xdr:row>
      <xdr:rowOff>283368</xdr:rowOff>
    </xdr:from>
    <xdr:to>
      <xdr:col>10</xdr:col>
      <xdr:colOff>11113</xdr:colOff>
      <xdr:row>8</xdr:row>
      <xdr:rowOff>308768</xdr:rowOff>
    </xdr:to>
    <xdr:sp macro="" textlink="">
      <xdr:nvSpPr>
        <xdr:cNvPr id="3" name="TextBox 2">
          <a:extLst>
            <a:ext uri="{FF2B5EF4-FFF2-40B4-BE49-F238E27FC236}">
              <a16:creationId xmlns:a16="http://schemas.microsoft.com/office/drawing/2014/main" id="{61A04231-BDB3-4B89-9029-678822AAF0C4}"/>
            </a:ext>
          </a:extLst>
        </xdr:cNvPr>
        <xdr:cNvSpPr txBox="1"/>
      </xdr:nvSpPr>
      <xdr:spPr>
        <a:xfrm>
          <a:off x="345282" y="3331368"/>
          <a:ext cx="10726737" cy="406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Complete the form and fill out the following information. Please only edit the areas</a:t>
          </a:r>
          <a:r>
            <a:rPr lang="en-US" sz="1600" baseline="0">
              <a:latin typeface="Arial Nova" panose="020B0504020202020204" pitchFamily="34" charset="0"/>
              <a:ea typeface="Tahoma" panose="020B0604030504040204" pitchFamily="34" charset="0"/>
              <a:cs typeface="Tahoma" panose="020B0604030504040204" pitchFamily="34" charset="0"/>
            </a:rPr>
            <a:t> in green and the checkboxes.</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1232</xdr:colOff>
      <xdr:row>37</xdr:row>
      <xdr:rowOff>20636</xdr:rowOff>
    </xdr:from>
    <xdr:to>
      <xdr:col>10</xdr:col>
      <xdr:colOff>19050</xdr:colOff>
      <xdr:row>38</xdr:row>
      <xdr:rowOff>171448</xdr:rowOff>
    </xdr:to>
    <xdr:sp macro="" textlink="">
      <xdr:nvSpPr>
        <xdr:cNvPr id="5" name="Rectangle 18">
          <a:extLst>
            <a:ext uri="{FF2B5EF4-FFF2-40B4-BE49-F238E27FC236}">
              <a16:creationId xmlns:a16="http://schemas.microsoft.com/office/drawing/2014/main" id="{4D75A90F-0D8E-948B-794B-8D304DB8D346}"/>
            </a:ext>
          </a:extLst>
        </xdr:cNvPr>
        <xdr:cNvSpPr/>
      </xdr:nvSpPr>
      <xdr:spPr>
        <a:xfrm>
          <a:off x="363182" y="12917486"/>
          <a:ext cx="11238268" cy="360362"/>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1472506</xdr:colOff>
      <xdr:row>37</xdr:row>
      <xdr:rowOff>20964</xdr:rowOff>
    </xdr:from>
    <xdr:to>
      <xdr:col>1</xdr:col>
      <xdr:colOff>2746959</xdr:colOff>
      <xdr:row>38</xdr:row>
      <xdr:rowOff>171449</xdr:rowOff>
    </xdr:to>
    <xdr:sp macro="" textlink="">
      <xdr:nvSpPr>
        <xdr:cNvPr id="6" name="Parallelogram 19">
          <a:extLst>
            <a:ext uri="{FF2B5EF4-FFF2-40B4-BE49-F238E27FC236}">
              <a16:creationId xmlns:a16="http://schemas.microsoft.com/office/drawing/2014/main" id="{5E8F2426-92A7-74FF-928A-37C495848DD7}"/>
            </a:ext>
          </a:extLst>
        </xdr:cNvPr>
        <xdr:cNvSpPr/>
      </xdr:nvSpPr>
      <xdr:spPr>
        <a:xfrm>
          <a:off x="1834456" y="12917814"/>
          <a:ext cx="1274453" cy="36003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2507667</xdr:colOff>
      <xdr:row>37</xdr:row>
      <xdr:rowOff>20964</xdr:rowOff>
    </xdr:from>
    <xdr:to>
      <xdr:col>3</xdr:col>
      <xdr:colOff>31283</xdr:colOff>
      <xdr:row>38</xdr:row>
      <xdr:rowOff>171449</xdr:rowOff>
    </xdr:to>
    <xdr:sp macro="" textlink="">
      <xdr:nvSpPr>
        <xdr:cNvPr id="7" name="Parallelogram 20">
          <a:extLst>
            <a:ext uri="{FF2B5EF4-FFF2-40B4-BE49-F238E27FC236}">
              <a16:creationId xmlns:a16="http://schemas.microsoft.com/office/drawing/2014/main" id="{6C4A287B-4F4C-F808-166F-4AD5846BB953}"/>
            </a:ext>
          </a:extLst>
        </xdr:cNvPr>
        <xdr:cNvSpPr/>
      </xdr:nvSpPr>
      <xdr:spPr>
        <a:xfrm>
          <a:off x="2869617" y="12917814"/>
          <a:ext cx="1276466" cy="36003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1</xdr:col>
      <xdr:colOff>0</xdr:colOff>
      <xdr:row>4</xdr:row>
      <xdr:rowOff>25400</xdr:rowOff>
    </xdr:from>
    <xdr:ext cx="10731500" cy="1101725"/>
    <xdr:sp macro="" textlink="">
      <xdr:nvSpPr>
        <xdr:cNvPr id="11" name="Rectangle 10">
          <a:extLst>
            <a:ext uri="{FF2B5EF4-FFF2-40B4-BE49-F238E27FC236}">
              <a16:creationId xmlns:a16="http://schemas.microsoft.com/office/drawing/2014/main" id="{7FE23484-523D-4451-AFE6-20BD3B69EAD4}"/>
            </a:ext>
          </a:extLst>
        </xdr:cNvPr>
        <xdr:cNvSpPr/>
      </xdr:nvSpPr>
      <xdr:spPr>
        <a:xfrm>
          <a:off x="342900" y="952500"/>
          <a:ext cx="10731500" cy="1101725"/>
        </a:xfrm>
        <a:prstGeom prst="rect">
          <a:avLst/>
        </a:prstGeom>
        <a:noFill/>
      </xdr:spPr>
      <xdr:txBody>
        <a:bodyPr wrap="square" lIns="91440" tIns="45720" rIns="91440" bIns="45720">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1</xdr:col>
      <xdr:colOff>66675</xdr:colOff>
      <xdr:row>26</xdr:row>
      <xdr:rowOff>55033</xdr:rowOff>
    </xdr:from>
    <xdr:to>
      <xdr:col>10</xdr:col>
      <xdr:colOff>88900</xdr:colOff>
      <xdr:row>26</xdr:row>
      <xdr:rowOff>458258</xdr:rowOff>
    </xdr:to>
    <xdr:sp macro="" textlink="">
      <xdr:nvSpPr>
        <xdr:cNvPr id="12" name="TextBox 11">
          <a:extLst>
            <a:ext uri="{FF2B5EF4-FFF2-40B4-BE49-F238E27FC236}">
              <a16:creationId xmlns:a16="http://schemas.microsoft.com/office/drawing/2014/main" id="{EB3402E2-DEC6-4E5E-B2AD-DC92335D3791}"/>
            </a:ext>
          </a:extLst>
        </xdr:cNvPr>
        <xdr:cNvSpPr txBox="1"/>
      </xdr:nvSpPr>
      <xdr:spPr>
        <a:xfrm>
          <a:off x="422275" y="7929033"/>
          <a:ext cx="11236325" cy="403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a:latin typeface="Arial Nova" panose="020B0504020202020204" pitchFamily="34" charset="0"/>
              <a:ea typeface="Tahoma" panose="020B0604030504040204" pitchFamily="34" charset="0"/>
              <a:cs typeface="Tahoma" panose="020B0604030504040204" pitchFamily="34" charset="0"/>
            </a:rPr>
            <a:t>Use</a:t>
          </a:r>
          <a:r>
            <a:rPr lang="en-US" sz="1600" baseline="0">
              <a:latin typeface="Arial Nova" panose="020B0504020202020204" pitchFamily="34" charset="0"/>
              <a:ea typeface="Tahoma" panose="020B0604030504040204" pitchFamily="34" charset="0"/>
              <a:cs typeface="Tahoma" panose="020B0604030504040204" pitchFamily="34" charset="0"/>
            </a:rPr>
            <a:t> the drop down list to select your choice</a:t>
          </a:r>
          <a:endParaRPr lang="en-US" sz="1600">
            <a:latin typeface="Arial Nova" panose="020B050402020202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1</xdr:row>
      <xdr:rowOff>0</xdr:rowOff>
    </xdr:from>
    <xdr:to>
      <xdr:col>10</xdr:col>
      <xdr:colOff>5824</xdr:colOff>
      <xdr:row>2</xdr:row>
      <xdr:rowOff>92252</xdr:rowOff>
    </xdr:to>
    <xdr:grpSp>
      <xdr:nvGrpSpPr>
        <xdr:cNvPr id="17" name="Group 16">
          <a:extLst>
            <a:ext uri="{FF2B5EF4-FFF2-40B4-BE49-F238E27FC236}">
              <a16:creationId xmlns:a16="http://schemas.microsoft.com/office/drawing/2014/main" id="{DE688AE1-4824-3D5A-8523-F77867CBB016}"/>
            </a:ext>
          </a:extLst>
        </xdr:cNvPr>
        <xdr:cNvGrpSpPr/>
      </xdr:nvGrpSpPr>
      <xdr:grpSpPr>
        <a:xfrm>
          <a:off x="353786" y="353786"/>
          <a:ext cx="11136467" cy="282752"/>
          <a:chOff x="342900" y="355600"/>
          <a:chExt cx="10737324" cy="282752"/>
        </a:xfrm>
      </xdr:grpSpPr>
      <xdr:sp macro="" textlink="">
        <xdr:nvSpPr>
          <xdr:cNvPr id="14" name="Rectangle 13">
            <a:extLst>
              <a:ext uri="{FF2B5EF4-FFF2-40B4-BE49-F238E27FC236}">
                <a16:creationId xmlns:a16="http://schemas.microsoft.com/office/drawing/2014/main" id="{88064A4A-25A2-0076-ED7F-DC850A0DA98A}"/>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17669C8C-FF9A-3F1F-F88D-3A0156A396D5}"/>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6" name="Parallelogram 15">
            <a:extLst>
              <a:ext uri="{FF2B5EF4-FFF2-40B4-BE49-F238E27FC236}">
                <a16:creationId xmlns:a16="http://schemas.microsoft.com/office/drawing/2014/main" id="{E74B2EDD-E00C-7AEB-13CD-8AC7BECADF09}"/>
              </a:ext>
            </a:extLst>
          </xdr:cNvPr>
          <xdr:cNvSpPr/>
        </xdr:nvSpPr>
        <xdr:spPr>
          <a:xfrm>
            <a:off x="279221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1</xdr:col>
      <xdr:colOff>19050</xdr:colOff>
      <xdr:row>6</xdr:row>
      <xdr:rowOff>266700</xdr:rowOff>
    </xdr:from>
    <xdr:to>
      <xdr:col>10</xdr:col>
      <xdr:colOff>0</xdr:colOff>
      <xdr:row>6</xdr:row>
      <xdr:rowOff>381000</xdr:rowOff>
    </xdr:to>
    <xdr:grpSp>
      <xdr:nvGrpSpPr>
        <xdr:cNvPr id="4" name="Group 3">
          <a:extLst>
            <a:ext uri="{FF2B5EF4-FFF2-40B4-BE49-F238E27FC236}">
              <a16:creationId xmlns:a16="http://schemas.microsoft.com/office/drawing/2014/main" id="{72BD8FCD-D26A-4EFD-BBE9-ED300CFAA58C}"/>
            </a:ext>
          </a:extLst>
        </xdr:cNvPr>
        <xdr:cNvGrpSpPr/>
      </xdr:nvGrpSpPr>
      <xdr:grpSpPr>
        <a:xfrm>
          <a:off x="372836" y="2430236"/>
          <a:ext cx="11111593" cy="114300"/>
          <a:chOff x="353787" y="2377623"/>
          <a:chExt cx="10513784" cy="72572"/>
        </a:xfrm>
      </xdr:grpSpPr>
      <xdr:sp macro="" textlink="">
        <xdr:nvSpPr>
          <xdr:cNvPr id="13" name="Rectangle 12">
            <a:extLst>
              <a:ext uri="{FF2B5EF4-FFF2-40B4-BE49-F238E27FC236}">
                <a16:creationId xmlns:a16="http://schemas.microsoft.com/office/drawing/2014/main" id="{E0D8FC6D-A8DA-951B-F780-4569CDB31156}"/>
              </a:ext>
            </a:extLst>
          </xdr:cNvPr>
          <xdr:cNvSpPr/>
        </xdr:nvSpPr>
        <xdr:spPr>
          <a:xfrm>
            <a:off x="353787" y="2378492"/>
            <a:ext cx="3507665" cy="71703"/>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0" name="Rectangle 19">
            <a:extLst>
              <a:ext uri="{FF2B5EF4-FFF2-40B4-BE49-F238E27FC236}">
                <a16:creationId xmlns:a16="http://schemas.microsoft.com/office/drawing/2014/main" id="{D35C0E00-BF91-9ADE-1518-92A80309A0EF}"/>
              </a:ext>
            </a:extLst>
          </xdr:cNvPr>
          <xdr:cNvSpPr/>
        </xdr:nvSpPr>
        <xdr:spPr>
          <a:xfrm>
            <a:off x="3859558" y="2377623"/>
            <a:ext cx="3507666" cy="71663"/>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21" name="Rectangle 20">
            <a:extLst>
              <a:ext uri="{FF2B5EF4-FFF2-40B4-BE49-F238E27FC236}">
                <a16:creationId xmlns:a16="http://schemas.microsoft.com/office/drawing/2014/main" id="{EC1542F8-41C1-B847-8232-E9F2A485521F}"/>
              </a:ext>
            </a:extLst>
          </xdr:cNvPr>
          <xdr:cNvSpPr/>
        </xdr:nvSpPr>
        <xdr:spPr>
          <a:xfrm>
            <a:off x="7362315" y="2378394"/>
            <a:ext cx="3505256" cy="70892"/>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-1</xdr:rowOff>
    </xdr:from>
    <xdr:to>
      <xdr:col>10</xdr:col>
      <xdr:colOff>13608</xdr:colOff>
      <xdr:row>2</xdr:row>
      <xdr:rowOff>163283</xdr:rowOff>
    </xdr:to>
    <xdr:sp macro="" textlink="">
      <xdr:nvSpPr>
        <xdr:cNvPr id="3" name="Rectangle 2">
          <a:extLst>
            <a:ext uri="{FF2B5EF4-FFF2-40B4-BE49-F238E27FC236}">
              <a16:creationId xmlns:a16="http://schemas.microsoft.com/office/drawing/2014/main" id="{2E90CE32-4FB3-A4DE-B44F-5392D29FCAAE}"/>
            </a:ext>
          </a:extLst>
        </xdr:cNvPr>
        <xdr:cNvSpPr/>
      </xdr:nvSpPr>
      <xdr:spPr>
        <a:xfrm>
          <a:off x="272144" y="353785"/>
          <a:ext cx="8640535" cy="353784"/>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205903</xdr:colOff>
      <xdr:row>1</xdr:row>
      <xdr:rowOff>321</xdr:rowOff>
    </xdr:from>
    <xdr:to>
      <xdr:col>3</xdr:col>
      <xdr:colOff>260480</xdr:colOff>
      <xdr:row>2</xdr:row>
      <xdr:rowOff>163284</xdr:rowOff>
    </xdr:to>
    <xdr:sp macro="" textlink="">
      <xdr:nvSpPr>
        <xdr:cNvPr id="4" name="Parallelogram 3">
          <a:extLst>
            <a:ext uri="{FF2B5EF4-FFF2-40B4-BE49-F238E27FC236}">
              <a16:creationId xmlns:a16="http://schemas.microsoft.com/office/drawing/2014/main" id="{E3FF228A-8A9B-FC14-9846-87BE2DE02D1F}"/>
            </a:ext>
          </a:extLst>
        </xdr:cNvPr>
        <xdr:cNvSpPr/>
      </xdr:nvSpPr>
      <xdr:spPr>
        <a:xfrm>
          <a:off x="1403332" y="354107"/>
          <a:ext cx="979862" cy="353463"/>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3</xdr:col>
      <xdr:colOff>25192</xdr:colOff>
      <xdr:row>1</xdr:row>
      <xdr:rowOff>321</xdr:rowOff>
    </xdr:from>
    <xdr:to>
      <xdr:col>4</xdr:col>
      <xdr:colOff>81316</xdr:colOff>
      <xdr:row>2</xdr:row>
      <xdr:rowOff>163284</xdr:rowOff>
    </xdr:to>
    <xdr:sp macro="" textlink="">
      <xdr:nvSpPr>
        <xdr:cNvPr id="5" name="Parallelogram 4">
          <a:extLst>
            <a:ext uri="{FF2B5EF4-FFF2-40B4-BE49-F238E27FC236}">
              <a16:creationId xmlns:a16="http://schemas.microsoft.com/office/drawing/2014/main" id="{E6584862-EB9F-9E17-A100-F09985EEA8DA}"/>
            </a:ext>
          </a:extLst>
        </xdr:cNvPr>
        <xdr:cNvSpPr/>
      </xdr:nvSpPr>
      <xdr:spPr>
        <a:xfrm>
          <a:off x="2147906" y="354107"/>
          <a:ext cx="981410" cy="353463"/>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6352</xdr:colOff>
      <xdr:row>8</xdr:row>
      <xdr:rowOff>55034</xdr:rowOff>
    </xdr:from>
    <xdr:to>
      <xdr:col>10</xdr:col>
      <xdr:colOff>0</xdr:colOff>
      <xdr:row>8</xdr:row>
      <xdr:rowOff>149679</xdr:rowOff>
    </xdr:to>
    <xdr:grpSp>
      <xdr:nvGrpSpPr>
        <xdr:cNvPr id="6" name="Group 5">
          <a:extLst>
            <a:ext uri="{FF2B5EF4-FFF2-40B4-BE49-F238E27FC236}">
              <a16:creationId xmlns:a16="http://schemas.microsoft.com/office/drawing/2014/main" id="{593ACADD-FB79-40BB-A9BA-12BDE7460287}"/>
            </a:ext>
          </a:extLst>
        </xdr:cNvPr>
        <xdr:cNvGrpSpPr/>
      </xdr:nvGrpSpPr>
      <xdr:grpSpPr>
        <a:xfrm>
          <a:off x="270935" y="2457451"/>
          <a:ext cx="8587315" cy="94645"/>
          <a:chOff x="358775" y="2438169"/>
          <a:chExt cx="10731500" cy="66906"/>
        </a:xfrm>
      </xdr:grpSpPr>
      <xdr:sp macro="" textlink="">
        <xdr:nvSpPr>
          <xdr:cNvPr id="7" name="Rectangle 6">
            <a:extLst>
              <a:ext uri="{FF2B5EF4-FFF2-40B4-BE49-F238E27FC236}">
                <a16:creationId xmlns:a16="http://schemas.microsoft.com/office/drawing/2014/main" id="{3E28BEC5-BC32-4D44-F66F-E0226E2C9FC2}"/>
              </a:ext>
            </a:extLst>
          </xdr:cNvPr>
          <xdr:cNvSpPr/>
        </xdr:nvSpPr>
        <xdr:spPr>
          <a:xfrm>
            <a:off x="358775" y="2438970"/>
            <a:ext cx="3579373" cy="66105"/>
          </a:xfrm>
          <a:prstGeom prst="rect">
            <a:avLst/>
          </a:prstGeom>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8" name="Rectangle 7">
            <a:extLst>
              <a:ext uri="{FF2B5EF4-FFF2-40B4-BE49-F238E27FC236}">
                <a16:creationId xmlns:a16="http://schemas.microsoft.com/office/drawing/2014/main" id="{09BEA4E3-588F-B825-F581-6DD8131BC520}"/>
              </a:ext>
            </a:extLst>
          </xdr:cNvPr>
          <xdr:cNvSpPr/>
        </xdr:nvSpPr>
        <xdr:spPr>
          <a:xfrm>
            <a:off x="3936217" y="2438169"/>
            <a:ext cx="3579373" cy="66105"/>
          </a:xfrm>
          <a:prstGeom prst="rect">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9" name="Rectangle 8">
            <a:extLst>
              <a:ext uri="{FF2B5EF4-FFF2-40B4-BE49-F238E27FC236}">
                <a16:creationId xmlns:a16="http://schemas.microsoft.com/office/drawing/2014/main" id="{9858F1F5-7E2F-7A69-6D4C-72A9FCE46E9B}"/>
              </a:ext>
            </a:extLst>
          </xdr:cNvPr>
          <xdr:cNvSpPr/>
        </xdr:nvSpPr>
        <xdr:spPr>
          <a:xfrm>
            <a:off x="7510902" y="2438879"/>
            <a:ext cx="3579373" cy="66105"/>
          </a:xfrm>
          <a:prstGeom prst="rect">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oneCellAnchor>
    <xdr:from>
      <xdr:col>1</xdr:col>
      <xdr:colOff>24191</xdr:colOff>
      <xdr:row>8</xdr:row>
      <xdr:rowOff>143936</xdr:rowOff>
    </xdr:from>
    <xdr:ext cx="8421309" cy="716342"/>
    <xdr:sp macro="" textlink="">
      <xdr:nvSpPr>
        <xdr:cNvPr id="10" name="Rectangle 9">
          <a:extLst>
            <a:ext uri="{FF2B5EF4-FFF2-40B4-BE49-F238E27FC236}">
              <a16:creationId xmlns:a16="http://schemas.microsoft.com/office/drawing/2014/main" id="{23CF3A98-A519-4D1C-9720-C3A4516D459A}"/>
            </a:ext>
          </a:extLst>
        </xdr:cNvPr>
        <xdr:cNvSpPr/>
      </xdr:nvSpPr>
      <xdr:spPr>
        <a:xfrm>
          <a:off x="296334" y="2552400"/>
          <a:ext cx="8421309" cy="716342"/>
        </a:xfrm>
        <a:prstGeom prst="rect">
          <a:avLst/>
        </a:prstGeom>
        <a:noFill/>
      </xdr:spPr>
      <xdr:txBody>
        <a:bodyPr wrap="square" lIns="91440" tIns="45720" rIns="91440" bIns="45720" anchor="ctr">
          <a:noAutofit/>
        </a:bodyPr>
        <a:lstStyle/>
        <a:p>
          <a:pPr algn="ctr"/>
          <a:r>
            <a:rPr lang="en-US" sz="3200" b="0" cap="none" spc="0">
              <a:ln w="0"/>
              <a:solidFill>
                <a:schemeClr val="tx2"/>
              </a:solidFill>
              <a:effectLst>
                <a:outerShdw blurRad="38100" dist="19050" dir="2700000" algn="tl" rotWithShape="0">
                  <a:schemeClr val="dk1">
                    <a:alpha val="40000"/>
                  </a:schemeClr>
                </a:outerShdw>
              </a:effectLst>
            </a:rPr>
            <a:t>Sustainability Scorecard</a:t>
          </a:r>
        </a:p>
      </xdr:txBody>
    </xdr:sp>
    <xdr:clientData/>
  </xdr:oneCellAnchor>
  <xdr:oneCellAnchor>
    <xdr:from>
      <xdr:col>1</xdr:col>
      <xdr:colOff>21168</xdr:colOff>
      <xdr:row>2</xdr:row>
      <xdr:rowOff>127005</xdr:rowOff>
    </xdr:from>
    <xdr:ext cx="8498417" cy="1730375"/>
    <xdr:sp macro="" textlink="">
      <xdr:nvSpPr>
        <xdr:cNvPr id="11" name="Rectangle 10">
          <a:extLst>
            <a:ext uri="{FF2B5EF4-FFF2-40B4-BE49-F238E27FC236}">
              <a16:creationId xmlns:a16="http://schemas.microsoft.com/office/drawing/2014/main" id="{BDED49BE-97D6-45C2-8359-8FDE2ED758B6}"/>
            </a:ext>
          </a:extLst>
        </xdr:cNvPr>
        <xdr:cNvSpPr/>
      </xdr:nvSpPr>
      <xdr:spPr>
        <a:xfrm>
          <a:off x="285751" y="666755"/>
          <a:ext cx="8498417" cy="1730375"/>
        </a:xfrm>
        <a:prstGeom prst="rect">
          <a:avLst/>
        </a:prstGeom>
        <a:noFill/>
      </xdr:spPr>
      <xdr:txBody>
        <a:bodyPr wrap="square" lIns="91440" tIns="45720" rIns="91440" bIns="45720" anchor="ctr">
          <a:noAutofit/>
        </a:bodyPr>
        <a:lstStyle/>
        <a:p>
          <a:pPr algn="ctr"/>
          <a:r>
            <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rPr>
            <a:t>DALLAS</a:t>
          </a:r>
          <a:r>
            <a:rPr lang="en-US" sz="4000" b="0" cap="none" spc="0" baseline="0">
              <a:ln w="0"/>
              <a:solidFill>
                <a:srgbClr val="008200"/>
              </a:solidFill>
              <a:effectLst>
                <a:outerShdw blurRad="38100" dist="19050" dir="2700000" algn="tl" rotWithShape="0">
                  <a:schemeClr val="dk1">
                    <a:alpha val="40000"/>
                  </a:schemeClr>
                </a:outerShdw>
              </a:effectLst>
              <a:latin typeface="Lato" panose="020F0502020204030203" pitchFamily="34" charset="0"/>
            </a:rPr>
            <a:t> GREEN BUSINESS CERTIFICATION PROGRAM</a:t>
          </a:r>
          <a:endParaRPr lang="en-US" sz="4000" b="0" cap="none" spc="0">
            <a:ln w="0"/>
            <a:solidFill>
              <a:srgbClr val="008200"/>
            </a:solidFill>
            <a:effectLst>
              <a:outerShdw blurRad="38100" dist="19050" dir="2700000" algn="tl" rotWithShape="0">
                <a:schemeClr val="dk1">
                  <a:alpha val="40000"/>
                </a:schemeClr>
              </a:outerShdw>
            </a:effectLst>
            <a:latin typeface="Lato" panose="020F0502020204030203" pitchFamily="34" charset="0"/>
          </a:endParaRPr>
        </a:p>
      </xdr:txBody>
    </xdr:sp>
    <xdr:clientData/>
  </xdr:oneCellAnchor>
  <xdr:twoCellAnchor>
    <xdr:from>
      <xdr:col>0</xdr:col>
      <xdr:colOff>0</xdr:colOff>
      <xdr:row>437</xdr:row>
      <xdr:rowOff>169636</xdr:rowOff>
    </xdr:from>
    <xdr:to>
      <xdr:col>11</xdr:col>
      <xdr:colOff>9072</xdr:colOff>
      <xdr:row>439</xdr:row>
      <xdr:rowOff>99786</xdr:rowOff>
    </xdr:to>
    <xdr:grpSp>
      <xdr:nvGrpSpPr>
        <xdr:cNvPr id="12" name="Group 11">
          <a:extLst>
            <a:ext uri="{FF2B5EF4-FFF2-40B4-BE49-F238E27FC236}">
              <a16:creationId xmlns:a16="http://schemas.microsoft.com/office/drawing/2014/main" id="{69726760-822F-4C61-9C0C-C8E5992726FD}"/>
            </a:ext>
          </a:extLst>
        </xdr:cNvPr>
        <xdr:cNvGrpSpPr/>
      </xdr:nvGrpSpPr>
      <xdr:grpSpPr>
        <a:xfrm>
          <a:off x="0" y="168497553"/>
          <a:ext cx="9121322" cy="416983"/>
          <a:chOff x="342900" y="355600"/>
          <a:chExt cx="10737324" cy="282752"/>
        </a:xfrm>
      </xdr:grpSpPr>
      <xdr:sp macro="" textlink="">
        <xdr:nvSpPr>
          <xdr:cNvPr id="13" name="Rectangle 12">
            <a:extLst>
              <a:ext uri="{FF2B5EF4-FFF2-40B4-BE49-F238E27FC236}">
                <a16:creationId xmlns:a16="http://schemas.microsoft.com/office/drawing/2014/main" id="{E4DCF6A4-205C-541C-BD16-175773A95E45}"/>
              </a:ext>
            </a:extLst>
          </xdr:cNvPr>
          <xdr:cNvSpPr/>
        </xdr:nvSpPr>
        <xdr:spPr>
          <a:xfrm>
            <a:off x="342900" y="355600"/>
            <a:ext cx="10737324" cy="282751"/>
          </a:xfrm>
          <a:prstGeom prst="rect">
            <a:avLst/>
          </a:prstGeom>
          <a:solidFill>
            <a:schemeClr val="tx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4" name="Parallelogram 13">
            <a:extLst>
              <a:ext uri="{FF2B5EF4-FFF2-40B4-BE49-F238E27FC236}">
                <a16:creationId xmlns:a16="http://schemas.microsoft.com/office/drawing/2014/main" id="{897B57D5-7F76-BA47-2533-45DBF7973D0C}"/>
              </a:ext>
            </a:extLst>
          </xdr:cNvPr>
          <xdr:cNvSpPr/>
        </xdr:nvSpPr>
        <xdr:spPr>
          <a:xfrm>
            <a:off x="1748592" y="355857"/>
            <a:ext cx="1217644" cy="282495"/>
          </a:xfrm>
          <a:prstGeom prst="parallelogram">
            <a:avLst>
              <a:gd name="adj" fmla="val 62088"/>
            </a:avLst>
          </a:prstGeom>
          <a:solidFill>
            <a:schemeClr val="accent3"/>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Parallelogram 14">
            <a:extLst>
              <a:ext uri="{FF2B5EF4-FFF2-40B4-BE49-F238E27FC236}">
                <a16:creationId xmlns:a16="http://schemas.microsoft.com/office/drawing/2014/main" id="{51F0017C-037F-07AA-61DE-81147D7D209D}"/>
              </a:ext>
            </a:extLst>
          </xdr:cNvPr>
          <xdr:cNvSpPr/>
        </xdr:nvSpPr>
        <xdr:spPr>
          <a:xfrm>
            <a:off x="2647084" y="355857"/>
            <a:ext cx="1219568" cy="282495"/>
          </a:xfrm>
          <a:prstGeom prst="parallelogram">
            <a:avLst>
              <a:gd name="adj" fmla="val 62088"/>
            </a:avLst>
          </a:prstGeom>
          <a:solidFill>
            <a:srgbClr val="0082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Correct City of Dallas">
      <a:dk1>
        <a:srgbClr val="444444"/>
      </a:dk1>
      <a:lt1>
        <a:srgbClr val="FDFAF6"/>
      </a:lt1>
      <a:dk2>
        <a:srgbClr val="003F88"/>
      </a:dk2>
      <a:lt2>
        <a:srgbClr val="EEEEEE"/>
      </a:lt2>
      <a:accent1>
        <a:srgbClr val="0157B1"/>
      </a:accent1>
      <a:accent2>
        <a:srgbClr val="669900"/>
      </a:accent2>
      <a:accent3>
        <a:srgbClr val="2196F3"/>
      </a:accent3>
      <a:accent4>
        <a:srgbClr val="FFA000"/>
      </a:accent4>
      <a:accent5>
        <a:srgbClr val="B54334"/>
      </a:accent5>
      <a:accent6>
        <a:srgbClr val="CCCCCC"/>
      </a:accent6>
      <a:hlink>
        <a:srgbClr val="BBBBBB"/>
      </a:hlink>
      <a:folHlink>
        <a:srgbClr val="99999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8" Type="http://schemas.openxmlformats.org/officeDocument/2006/relationships/hyperlink" Target="https://www.epa.gov/system/files/documents/2024-03/ws-commercial-bmp-watersenseatwork_section2.3_benchmarking.pdf" TargetMode="External"/><Relationship Id="rId13" Type="http://schemas.openxmlformats.org/officeDocument/2006/relationships/hyperlink" Target="https://www.epa.gov/climateleadership/target-setting" TargetMode="External"/><Relationship Id="rId18" Type="http://schemas.openxmlformats.org/officeDocument/2006/relationships/hyperlink" Target="https://tpwd.texas.gov/landwater/land/private/agricultural_land/pobl2010/Appendix%20AA%20Minimum%20Requirements%20for%20Supplemental%20Shelter%20POBL.pdf" TargetMode="External"/><Relationship Id="rId3" Type="http://schemas.openxmlformats.org/officeDocument/2006/relationships/hyperlink" Target="https://www.energy.gov/sites/prod/files/2021/01/f82/WAP-fact-sheet_2021_0.pdf" TargetMode="External"/><Relationship Id="rId21" Type="http://schemas.openxmlformats.org/officeDocument/2006/relationships/hyperlink" Target="https://www.cdc.gov/coronavirus/2019-ncov/prevent-getting-sick/improving-ventilation-home.html" TargetMode="External"/><Relationship Id="rId7" Type="http://schemas.openxmlformats.org/officeDocument/2006/relationships/hyperlink" Target="https://www.tceq.texas.gov/downloads/assistance/publications/rg-539.pdf" TargetMode="External"/><Relationship Id="rId12" Type="http://schemas.openxmlformats.org/officeDocument/2006/relationships/hyperlink" Target="https://www.colorado.edu/ecenter/2021/03/18/meatless-mondays-less-meat-less-heat" TargetMode="External"/><Relationship Id="rId17" Type="http://schemas.openxmlformats.org/officeDocument/2006/relationships/hyperlink" Target="https://www.eea.europa.eu/publications/microplastics-from-textiles-towards-a" TargetMode="External"/><Relationship Id="rId25" Type="http://schemas.openxmlformats.org/officeDocument/2006/relationships/drawing" Target="../drawings/drawing4.xml"/><Relationship Id="rId2" Type="http://schemas.openxmlformats.org/officeDocument/2006/relationships/hyperlink" Target="https://www.epa.gov/mold/mold-remediation-schools-and-commercial-buildings-guide-chapter-2" TargetMode="External"/><Relationship Id="rId16" Type="http://schemas.openxmlformats.org/officeDocument/2006/relationships/hyperlink" Target="https://environment-review.yale.edu/reimagining-parking-unlikely-spaces-climate-resilience" TargetMode="External"/><Relationship Id="rId20" Type="http://schemas.openxmlformats.org/officeDocument/2006/relationships/hyperlink" Target="https://19january2017snapshot.epa.gov/www3/watersense/pubs/outdoor.html" TargetMode="External"/><Relationship Id="rId1" Type="http://schemas.openxmlformats.org/officeDocument/2006/relationships/hyperlink" Target="https://experience.arcgis.com/experience/89e51b7822004bb88a2c40e75308848b/page/Web-Viewer" TargetMode="External"/><Relationship Id="rId6" Type="http://schemas.openxmlformats.org/officeDocument/2006/relationships/hyperlink" Target="https://www.epa.gov/greeningepa/waste-diversion-epa" TargetMode="External"/><Relationship Id="rId11" Type="http://schemas.openxmlformats.org/officeDocument/2006/relationships/hyperlink" Target="https://www.epa.gov/soakuptherain/soak-rain-permeable-pavement" TargetMode="External"/><Relationship Id="rId24" Type="http://schemas.openxmlformats.org/officeDocument/2006/relationships/printerSettings" Target="../printerSettings/printerSettings1.bin"/><Relationship Id="rId5" Type="http://schemas.openxmlformats.org/officeDocument/2006/relationships/hyperlink" Target="https://www.nrdc.org/stories/energy-vampires-keep-your-devices-wasting-energy-and-money" TargetMode="External"/><Relationship Id="rId15" Type="http://schemas.openxmlformats.org/officeDocument/2006/relationships/hyperlink" Target="https://www.energy.gov/energy-sources" TargetMode="External"/><Relationship Id="rId23" Type="http://schemas.openxmlformats.org/officeDocument/2006/relationships/hyperlink" Target="https://pass.dart.org/corporate-pass" TargetMode="External"/><Relationship Id="rId10" Type="http://schemas.openxmlformats.org/officeDocument/2006/relationships/hyperlink" Target="https://ohioline.osu.edu/factsheet/anr-69" TargetMode="External"/><Relationship Id="rId19" Type="http://schemas.openxmlformats.org/officeDocument/2006/relationships/hyperlink" Target="https://darksky.org/resources/what-is-light-pollution/" TargetMode="External"/><Relationship Id="rId4" Type="http://schemas.openxmlformats.org/officeDocument/2006/relationships/hyperlink" Target="https://www.energy.gov/energysaver/lighting-choices-save-you-money" TargetMode="External"/><Relationship Id="rId9" Type="http://schemas.openxmlformats.org/officeDocument/2006/relationships/hyperlink" Target="https://19january2017snapshot.epa.gov/www3/watersense/partners/product_program_specs.html" TargetMode="External"/><Relationship Id="rId14" Type="http://schemas.openxmlformats.org/officeDocument/2006/relationships/hyperlink" Target="https://www.energy.gov/energysaver/residential-renewable-energy" TargetMode="External"/><Relationship Id="rId22" Type="http://schemas.openxmlformats.org/officeDocument/2006/relationships/hyperlink" Target="https://dallascityhall.com/departments/sustainabledevelopment/buildinginspection/pages/greenbuilding.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93964A-9CC4-4647-B7B0-D09BB7F04EB2}">
  <dimension ref="A1:AV54"/>
  <sheetViews>
    <sheetView zoomScale="49" zoomScaleNormal="115" workbookViewId="0">
      <selection activeCell="C16" sqref="C16"/>
    </sheetView>
  </sheetViews>
  <sheetFormatPr defaultColWidth="9.21875" defaultRowHeight="15.75" x14ac:dyDescent="0.25"/>
  <cols>
    <col min="1" max="1" width="4.109375" style="1" customWidth="1"/>
    <col min="2" max="2" width="9" style="37" customWidth="1"/>
    <col min="3" max="5" width="9.21875" style="37"/>
    <col min="6" max="6" width="30.44140625" style="37" customWidth="1"/>
    <col min="7" max="7" width="9.88671875" style="37" customWidth="1"/>
    <col min="8" max="10" width="9.21875" style="37"/>
    <col min="11" max="11" width="4.109375" style="1" customWidth="1"/>
    <col min="12" max="20" width="9.21875" style="1"/>
    <col min="21" max="22" width="9.21875" style="20"/>
    <col min="23" max="16384" width="9.21875" style="1"/>
  </cols>
  <sheetData>
    <row r="1" spans="1:48" ht="27.95" customHeight="1" x14ac:dyDescent="0.25">
      <c r="A1" s="6"/>
      <c r="B1" s="32"/>
      <c r="C1" s="32"/>
      <c r="D1" s="32"/>
      <c r="E1" s="32"/>
      <c r="F1" s="32"/>
      <c r="G1" s="32"/>
      <c r="H1" s="32"/>
      <c r="I1" s="32"/>
      <c r="J1" s="32"/>
      <c r="K1" s="6"/>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row>
    <row r="2" spans="1:48" x14ac:dyDescent="0.25">
      <c r="A2" s="16"/>
      <c r="B2" s="33"/>
      <c r="C2" s="33"/>
      <c r="D2" s="33"/>
      <c r="E2" s="33"/>
      <c r="F2" s="33"/>
      <c r="G2" s="33"/>
      <c r="H2" s="33"/>
      <c r="I2" s="33"/>
      <c r="J2" s="33"/>
      <c r="K2" s="18"/>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row>
    <row r="3" spans="1:48" x14ac:dyDescent="0.25">
      <c r="A3" s="16"/>
      <c r="B3" s="34"/>
      <c r="C3" s="34"/>
      <c r="D3" s="34"/>
      <c r="E3" s="34"/>
      <c r="F3" s="34"/>
      <c r="G3" s="34"/>
      <c r="H3" s="34"/>
      <c r="I3" s="34"/>
      <c r="J3" s="34"/>
      <c r="K3" s="18"/>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row>
    <row r="4" spans="1:48" x14ac:dyDescent="0.25">
      <c r="A4" s="16"/>
      <c r="B4" s="34"/>
      <c r="C4" s="34"/>
      <c r="D4" s="34"/>
      <c r="E4" s="34"/>
      <c r="F4" s="34"/>
      <c r="G4" s="34"/>
      <c r="H4" s="34"/>
      <c r="I4" s="34"/>
      <c r="J4" s="34"/>
      <c r="K4" s="18"/>
      <c r="L4" s="29"/>
      <c r="M4" s="29"/>
      <c r="N4" s="30"/>
      <c r="O4" s="30"/>
      <c r="P4" s="30"/>
      <c r="Q4" s="30"/>
      <c r="R4" s="30"/>
      <c r="S4" s="30"/>
      <c r="T4" s="30"/>
      <c r="U4" s="30"/>
      <c r="V4" s="30"/>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row>
    <row r="5" spans="1:48" x14ac:dyDescent="0.25">
      <c r="A5" s="16"/>
      <c r="B5" s="32"/>
      <c r="C5" s="32"/>
      <c r="D5" s="32"/>
      <c r="E5" s="32"/>
      <c r="F5" s="32"/>
      <c r="G5" s="34"/>
      <c r="H5" s="34"/>
      <c r="I5" s="34"/>
      <c r="J5" s="34"/>
      <c r="K5" s="18"/>
      <c r="L5" s="29"/>
      <c r="M5" s="29"/>
      <c r="N5" s="30"/>
      <c r="O5" s="29"/>
      <c r="P5" s="30"/>
      <c r="Q5" s="29"/>
      <c r="R5" s="30"/>
      <c r="S5" s="29"/>
      <c r="T5" s="30"/>
      <c r="U5" s="30"/>
      <c r="V5" s="30"/>
      <c r="W5" s="29"/>
      <c r="X5" s="29"/>
      <c r="Y5" s="29"/>
      <c r="Z5" s="29"/>
      <c r="AA5" s="29"/>
      <c r="AB5" s="29"/>
      <c r="AC5" s="29"/>
      <c r="AD5" s="29"/>
      <c r="AE5" s="29"/>
      <c r="AF5" s="29"/>
      <c r="AG5" s="29"/>
      <c r="AH5" s="29"/>
      <c r="AI5" s="29"/>
      <c r="AJ5" s="29"/>
      <c r="AK5" s="29"/>
      <c r="AL5" s="29"/>
      <c r="AM5" s="29"/>
      <c r="AN5" s="29"/>
      <c r="AO5" s="29"/>
      <c r="AP5" s="29"/>
      <c r="AQ5" s="29"/>
      <c r="AR5" s="29"/>
      <c r="AS5" s="29"/>
      <c r="AT5" s="29"/>
      <c r="AU5" s="29"/>
      <c r="AV5" s="29"/>
    </row>
    <row r="6" spans="1:48" ht="82.5" customHeight="1" x14ac:dyDescent="0.25">
      <c r="A6" s="16"/>
      <c r="B6" s="32"/>
      <c r="C6" s="32"/>
      <c r="D6" s="32"/>
      <c r="E6" s="32"/>
      <c r="F6" s="32"/>
      <c r="G6" s="34"/>
      <c r="H6" s="34"/>
      <c r="I6" s="34"/>
      <c r="J6" s="34"/>
      <c r="K6" s="18"/>
      <c r="L6" s="29"/>
      <c r="M6" s="29"/>
      <c r="N6" s="30"/>
      <c r="O6" s="30"/>
      <c r="P6" s="30"/>
      <c r="Q6" s="30"/>
      <c r="R6" s="30"/>
      <c r="S6" s="30"/>
      <c r="T6" s="30"/>
      <c r="U6" s="30"/>
      <c r="V6" s="30"/>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row>
    <row r="7" spans="1:48" ht="69.95" customHeight="1" x14ac:dyDescent="0.25">
      <c r="A7" s="16"/>
      <c r="B7" s="244"/>
      <c r="C7" s="245"/>
      <c r="D7" s="245"/>
      <c r="E7" s="245"/>
      <c r="F7" s="245"/>
      <c r="G7" s="245"/>
      <c r="H7" s="245"/>
      <c r="I7" s="245"/>
      <c r="J7" s="246"/>
      <c r="K7" s="18"/>
      <c r="L7" s="29"/>
      <c r="M7" s="29"/>
      <c r="N7" s="30"/>
      <c r="O7" s="30"/>
      <c r="P7" s="30"/>
      <c r="Q7" s="30"/>
      <c r="R7" s="30"/>
      <c r="S7" s="30"/>
      <c r="T7" s="30"/>
      <c r="U7" s="30"/>
      <c r="V7" s="30"/>
      <c r="W7" s="29"/>
      <c r="X7" s="29"/>
      <c r="Y7" s="29"/>
      <c r="Z7" s="29"/>
      <c r="AA7" s="29"/>
      <c r="AB7" s="29"/>
      <c r="AC7" s="29"/>
      <c r="AD7" s="29"/>
      <c r="AE7" s="29"/>
      <c r="AF7" s="29"/>
      <c r="AG7" s="29"/>
      <c r="AH7" s="29"/>
      <c r="AI7" s="29"/>
      <c r="AJ7" s="29"/>
      <c r="AK7" s="29"/>
      <c r="AL7" s="29"/>
      <c r="AM7" s="29"/>
      <c r="AN7" s="29"/>
      <c r="AO7" s="29"/>
      <c r="AP7" s="29"/>
      <c r="AQ7" s="29"/>
      <c r="AR7" s="29"/>
      <c r="AS7" s="29"/>
      <c r="AT7" s="29"/>
      <c r="AU7" s="29"/>
      <c r="AV7" s="29"/>
    </row>
    <row r="8" spans="1:48" ht="30" customHeight="1" x14ac:dyDescent="0.25">
      <c r="A8" s="16"/>
      <c r="B8" s="35"/>
      <c r="C8" s="35"/>
      <c r="D8" s="35"/>
      <c r="E8" s="35"/>
      <c r="F8" s="35"/>
      <c r="G8" s="35"/>
      <c r="H8" s="35"/>
      <c r="I8" s="35"/>
      <c r="J8" s="35"/>
      <c r="K8" s="18"/>
      <c r="L8" s="29"/>
      <c r="M8" s="29"/>
      <c r="N8" s="30"/>
      <c r="O8" s="30"/>
      <c r="P8" s="30"/>
      <c r="Q8" s="31"/>
      <c r="R8" s="30"/>
      <c r="S8" s="30"/>
      <c r="T8" s="30"/>
      <c r="U8" s="30"/>
      <c r="V8" s="30"/>
      <c r="W8" s="29"/>
      <c r="X8" s="29"/>
      <c r="Y8" s="29"/>
      <c r="Z8" s="29"/>
      <c r="AA8" s="29"/>
      <c r="AB8" s="29"/>
      <c r="AC8" s="29"/>
      <c r="AD8" s="29"/>
      <c r="AE8" s="29"/>
      <c r="AF8" s="29"/>
      <c r="AG8" s="29"/>
      <c r="AH8" s="29"/>
      <c r="AI8" s="29"/>
      <c r="AJ8" s="29"/>
      <c r="AK8" s="29"/>
      <c r="AL8" s="29"/>
      <c r="AM8" s="29"/>
      <c r="AN8" s="29"/>
      <c r="AO8" s="29"/>
      <c r="AP8" s="29"/>
      <c r="AQ8" s="29"/>
      <c r="AR8" s="29"/>
      <c r="AS8" s="29"/>
      <c r="AT8" s="29"/>
      <c r="AU8" s="29"/>
      <c r="AV8" s="29"/>
    </row>
    <row r="9" spans="1:48" x14ac:dyDescent="0.25">
      <c r="A9" s="16"/>
      <c r="B9" s="36"/>
      <c r="C9" s="32"/>
      <c r="D9" s="32"/>
      <c r="E9" s="34"/>
      <c r="F9" s="34"/>
      <c r="G9" s="34"/>
      <c r="H9" s="34"/>
      <c r="I9" s="34"/>
      <c r="J9" s="32"/>
      <c r="K9" s="18"/>
      <c r="L9" s="29"/>
      <c r="M9" s="29"/>
      <c r="N9" s="30"/>
      <c r="O9" s="30"/>
      <c r="P9" s="30"/>
      <c r="Q9" s="30"/>
      <c r="R9" s="30"/>
      <c r="S9" s="30"/>
      <c r="T9" s="30"/>
      <c r="U9" s="30"/>
      <c r="V9" s="30"/>
      <c r="W9" s="29"/>
      <c r="X9" s="29"/>
      <c r="Y9" s="29"/>
      <c r="Z9" s="29"/>
      <c r="AA9" s="29"/>
      <c r="AB9" s="29"/>
      <c r="AC9" s="29"/>
      <c r="AD9" s="29"/>
      <c r="AE9" s="29"/>
      <c r="AF9" s="29"/>
      <c r="AG9" s="29"/>
      <c r="AH9" s="29"/>
      <c r="AI9" s="29"/>
      <c r="AJ9" s="29"/>
      <c r="AK9" s="29"/>
      <c r="AL9" s="29"/>
      <c r="AM9" s="29"/>
      <c r="AN9" s="29"/>
      <c r="AO9" s="29"/>
      <c r="AP9" s="29"/>
      <c r="AQ9" s="29"/>
      <c r="AR9" s="29"/>
      <c r="AS9" s="29"/>
      <c r="AT9" s="29"/>
      <c r="AU9" s="29"/>
      <c r="AV9" s="29"/>
    </row>
    <row r="10" spans="1:48" ht="24.95" customHeight="1" x14ac:dyDescent="0.25">
      <c r="A10" s="17"/>
      <c r="B10" s="250" t="s">
        <v>0</v>
      </c>
      <c r="C10" s="250"/>
      <c r="D10" s="250"/>
      <c r="E10" s="250"/>
      <c r="F10" s="250"/>
      <c r="G10" s="250"/>
      <c r="H10" s="250"/>
      <c r="I10" s="250"/>
      <c r="J10" s="250"/>
      <c r="K10" s="19"/>
      <c r="L10" s="29"/>
      <c r="M10" s="29"/>
      <c r="N10" s="30"/>
      <c r="O10" s="30"/>
      <c r="P10" s="30"/>
      <c r="Q10" s="30"/>
      <c r="R10" s="30"/>
      <c r="S10" s="30"/>
      <c r="T10" s="30"/>
      <c r="U10" s="30"/>
      <c r="V10" s="30"/>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row>
    <row r="11" spans="1:48" ht="92.1" customHeight="1" x14ac:dyDescent="0.25">
      <c r="A11" s="17"/>
      <c r="B11" s="247" t="s">
        <v>1</v>
      </c>
      <c r="C11" s="248"/>
      <c r="D11" s="248"/>
      <c r="E11" s="248"/>
      <c r="F11" s="248"/>
      <c r="G11" s="248"/>
      <c r="H11" s="248"/>
      <c r="I11" s="248"/>
      <c r="J11" s="249"/>
      <c r="K11" s="19"/>
      <c r="L11" s="29"/>
      <c r="M11" s="29"/>
      <c r="N11" s="29"/>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row>
    <row r="12" spans="1:48" ht="15" customHeight="1" x14ac:dyDescent="0.3">
      <c r="A12" s="17"/>
      <c r="B12" s="237"/>
      <c r="C12" s="238"/>
      <c r="D12" s="238"/>
      <c r="E12" s="238"/>
      <c r="F12" s="238"/>
      <c r="G12" s="238"/>
      <c r="H12" s="238"/>
      <c r="I12" s="238"/>
      <c r="J12" s="239"/>
      <c r="K12" s="19"/>
      <c r="L12" s="29"/>
      <c r="M12" s="29"/>
      <c r="N12" s="29"/>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row>
    <row r="13" spans="1:48" ht="24.95" customHeight="1" x14ac:dyDescent="0.25">
      <c r="A13" s="17"/>
      <c r="B13" s="251" t="s">
        <v>2</v>
      </c>
      <c r="C13" s="252"/>
      <c r="D13" s="252"/>
      <c r="E13" s="252"/>
      <c r="F13" s="252"/>
      <c r="G13" s="252"/>
      <c r="H13" s="252"/>
      <c r="I13" s="252"/>
      <c r="J13" s="253"/>
      <c r="K13" s="1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row>
    <row r="14" spans="1:48" ht="15" customHeight="1" x14ac:dyDescent="0.25">
      <c r="A14" s="17"/>
      <c r="B14" s="208"/>
      <c r="C14" s="208"/>
      <c r="D14" s="208"/>
      <c r="E14" s="208"/>
      <c r="F14" s="208"/>
      <c r="G14" s="208"/>
      <c r="H14" s="208"/>
      <c r="I14" s="208"/>
      <c r="J14" s="208"/>
      <c r="K14" s="19"/>
      <c r="L14" s="29"/>
      <c r="M14" s="29"/>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row>
    <row r="15" spans="1:48" ht="24.95" customHeight="1" x14ac:dyDescent="0.25">
      <c r="A15" s="17"/>
      <c r="B15" s="40" t="s">
        <v>3</v>
      </c>
      <c r="C15" s="41" t="s">
        <v>4</v>
      </c>
      <c r="D15" s="208"/>
      <c r="E15" s="208"/>
      <c r="F15" s="208"/>
      <c r="G15" s="208"/>
      <c r="H15" s="208"/>
      <c r="I15" s="208"/>
      <c r="J15" s="208"/>
      <c r="K15" s="1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row>
    <row r="16" spans="1:48" ht="24.95" customHeight="1" x14ac:dyDescent="0.25">
      <c r="A16" s="17"/>
      <c r="B16" s="40" t="s">
        <v>5</v>
      </c>
      <c r="C16" s="41" t="s">
        <v>6</v>
      </c>
      <c r="D16" s="208"/>
      <c r="E16" s="208"/>
      <c r="F16" s="208"/>
      <c r="G16" s="208"/>
      <c r="H16" s="208"/>
      <c r="I16" s="208"/>
      <c r="J16" s="208"/>
      <c r="K16" s="19"/>
      <c r="L16" s="29"/>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row>
    <row r="17" spans="1:48" ht="24.95" customHeight="1" x14ac:dyDescent="0.25">
      <c r="A17" s="17"/>
      <c r="B17" s="40" t="s">
        <v>7</v>
      </c>
      <c r="C17" s="41" t="s">
        <v>8</v>
      </c>
      <c r="D17" s="208"/>
      <c r="E17" s="208"/>
      <c r="F17" s="208"/>
      <c r="G17" s="208"/>
      <c r="H17" s="208"/>
      <c r="I17" s="208"/>
      <c r="J17" s="208"/>
      <c r="K17" s="19"/>
      <c r="L17" s="29"/>
      <c r="M17" s="29"/>
      <c r="N17" s="29"/>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row>
    <row r="18" spans="1:48" ht="24.95" customHeight="1" x14ac:dyDescent="0.25">
      <c r="A18" s="17"/>
      <c r="B18" s="40" t="s">
        <v>9</v>
      </c>
      <c r="C18" s="41" t="s">
        <v>10</v>
      </c>
      <c r="D18" s="208"/>
      <c r="E18" s="208"/>
      <c r="F18" s="208"/>
      <c r="G18" s="208"/>
      <c r="H18" s="208"/>
      <c r="I18" s="208"/>
      <c r="J18" s="208"/>
      <c r="K18" s="1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row>
    <row r="19" spans="1:48" ht="24.95" customHeight="1" x14ac:dyDescent="0.3">
      <c r="A19" s="17"/>
      <c r="B19" s="40" t="s">
        <v>11</v>
      </c>
      <c r="C19" s="41" t="s">
        <v>12</v>
      </c>
      <c r="D19" s="204"/>
      <c r="E19" s="204"/>
      <c r="F19" s="204"/>
      <c r="G19" s="204"/>
      <c r="H19" s="204"/>
      <c r="I19" s="14"/>
      <c r="J19" s="32"/>
      <c r="K19" s="19"/>
      <c r="L19" s="29"/>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row>
    <row r="20" spans="1:48" ht="12" customHeight="1" x14ac:dyDescent="0.25">
      <c r="A20" s="17"/>
      <c r="B20" s="32"/>
      <c r="C20" s="32"/>
      <c r="D20" s="32"/>
      <c r="E20" s="32"/>
      <c r="F20" s="32"/>
      <c r="G20" s="32"/>
      <c r="H20" s="32"/>
      <c r="I20" s="32"/>
      <c r="J20" s="32"/>
      <c r="K20" s="19"/>
      <c r="L20" s="29"/>
      <c r="M20" s="29"/>
      <c r="N20" s="29"/>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row>
    <row r="21" spans="1:48" ht="24.95" customHeight="1" x14ac:dyDescent="0.25">
      <c r="A21" s="17"/>
      <c r="B21" s="251" t="s">
        <v>13</v>
      </c>
      <c r="C21" s="252"/>
      <c r="D21" s="252"/>
      <c r="E21" s="252"/>
      <c r="F21" s="252"/>
      <c r="G21" s="252"/>
      <c r="H21" s="252"/>
      <c r="I21" s="252"/>
      <c r="J21" s="253"/>
      <c r="K21" s="1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row>
    <row r="22" spans="1:48" ht="15" customHeight="1" x14ac:dyDescent="0.25">
      <c r="A22" s="17"/>
      <c r="B22" s="247"/>
      <c r="C22" s="248"/>
      <c r="D22" s="248"/>
      <c r="E22" s="248"/>
      <c r="F22" s="248"/>
      <c r="G22" s="248"/>
      <c r="H22" s="248"/>
      <c r="I22" s="248"/>
      <c r="J22" s="249"/>
      <c r="K22" s="19"/>
      <c r="L22" s="29"/>
      <c r="M22" s="29"/>
      <c r="N22" s="29"/>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row>
    <row r="23" spans="1:48" ht="24.95" customHeight="1" x14ac:dyDescent="0.25">
      <c r="A23" s="17"/>
      <c r="B23" s="14" t="s">
        <v>14</v>
      </c>
      <c r="C23" s="254" t="s">
        <v>15</v>
      </c>
      <c r="D23" s="254"/>
      <c r="E23" s="254"/>
      <c r="F23" s="254"/>
      <c r="G23" s="254"/>
      <c r="H23" s="254"/>
      <c r="I23" s="254"/>
      <c r="J23" s="208"/>
      <c r="K23" s="1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row>
    <row r="24" spans="1:48" ht="24.95" customHeight="1" x14ac:dyDescent="0.25">
      <c r="A24" s="17"/>
      <c r="B24" s="14" t="s">
        <v>14</v>
      </c>
      <c r="C24" s="254" t="s">
        <v>16</v>
      </c>
      <c r="D24" s="254"/>
      <c r="E24" s="254"/>
      <c r="F24" s="254"/>
      <c r="G24" s="254"/>
      <c r="H24" s="254"/>
      <c r="I24" s="254"/>
      <c r="J24" s="208"/>
      <c r="K24" s="1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row>
    <row r="25" spans="1:48" ht="24.95" customHeight="1" x14ac:dyDescent="0.25">
      <c r="A25" s="17"/>
      <c r="B25" s="14" t="s">
        <v>14</v>
      </c>
      <c r="C25" s="254" t="s">
        <v>17</v>
      </c>
      <c r="D25" s="254"/>
      <c r="E25" s="254"/>
      <c r="F25" s="254"/>
      <c r="G25" s="254"/>
      <c r="H25" s="254"/>
      <c r="I25" s="254"/>
      <c r="J25" s="208"/>
      <c r="K25" s="1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row>
    <row r="26" spans="1:48" ht="24.95" customHeight="1" x14ac:dyDescent="0.25">
      <c r="A26" s="17"/>
      <c r="B26" s="14" t="s">
        <v>14</v>
      </c>
      <c r="C26" s="254" t="s">
        <v>18</v>
      </c>
      <c r="D26" s="254"/>
      <c r="E26" s="254"/>
      <c r="F26" s="254"/>
      <c r="G26" s="254"/>
      <c r="H26" s="254"/>
      <c r="I26" s="254"/>
      <c r="J26" s="208"/>
      <c r="K26" s="1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row>
    <row r="27" spans="1:48" ht="51.6" customHeight="1" x14ac:dyDescent="0.25">
      <c r="A27" s="17"/>
      <c r="B27" s="14" t="s">
        <v>14</v>
      </c>
      <c r="C27" s="254" t="s">
        <v>19</v>
      </c>
      <c r="D27" s="254"/>
      <c r="E27" s="254"/>
      <c r="F27" s="254"/>
      <c r="G27" s="254"/>
      <c r="H27" s="254"/>
      <c r="I27" s="254"/>
      <c r="J27" s="208"/>
      <c r="K27" s="19"/>
      <c r="L27" s="29"/>
      <c r="M27" s="29"/>
      <c r="N27" s="29"/>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row>
    <row r="28" spans="1:48" ht="24.95" customHeight="1" x14ac:dyDescent="0.25">
      <c r="A28" s="17"/>
      <c r="B28" s="208"/>
      <c r="C28" s="234" t="s">
        <v>20</v>
      </c>
      <c r="D28" s="234"/>
      <c r="E28" s="234"/>
      <c r="F28" s="234"/>
      <c r="G28" s="234"/>
      <c r="H28" s="234"/>
      <c r="I28" s="234"/>
      <c r="J28" s="208"/>
      <c r="K28" s="19"/>
      <c r="L28" s="29"/>
      <c r="M28" s="29"/>
      <c r="N28" s="29"/>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row>
    <row r="29" spans="1:48" ht="12" customHeight="1" x14ac:dyDescent="0.25">
      <c r="A29" s="17"/>
      <c r="B29" s="208"/>
      <c r="C29" s="39"/>
      <c r="D29" s="208"/>
      <c r="E29" s="208"/>
      <c r="F29" s="208"/>
      <c r="G29" s="208"/>
      <c r="H29" s="208"/>
      <c r="I29" s="208"/>
      <c r="J29" s="208"/>
      <c r="K29" s="19"/>
      <c r="L29" s="29"/>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row>
    <row r="30" spans="1:48" ht="24.95" customHeight="1" x14ac:dyDescent="0.25">
      <c r="A30" s="17"/>
      <c r="B30" s="251" t="s">
        <v>21</v>
      </c>
      <c r="C30" s="252"/>
      <c r="D30" s="252"/>
      <c r="E30" s="252"/>
      <c r="F30" s="252"/>
      <c r="G30" s="252"/>
      <c r="H30" s="252"/>
      <c r="I30" s="252"/>
      <c r="J30" s="253"/>
      <c r="K30" s="19"/>
      <c r="L30" s="29"/>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row>
    <row r="31" spans="1:48" ht="52.5" customHeight="1" x14ac:dyDescent="0.25">
      <c r="A31" s="17"/>
      <c r="B31" s="235" t="s">
        <v>22</v>
      </c>
      <c r="C31" s="236"/>
      <c r="D31" s="236"/>
      <c r="E31" s="236"/>
      <c r="F31" s="236"/>
      <c r="G31" s="236"/>
      <c r="H31" s="236"/>
      <c r="I31" s="236"/>
      <c r="J31" s="208"/>
      <c r="K31" s="1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row>
    <row r="32" spans="1:48" ht="12" customHeight="1" x14ac:dyDescent="0.25">
      <c r="A32" s="17"/>
      <c r="B32" s="203"/>
      <c r="C32" s="174"/>
      <c r="D32" s="203"/>
      <c r="E32" s="203"/>
      <c r="F32" s="203"/>
      <c r="G32" s="203"/>
      <c r="H32" s="203"/>
      <c r="I32" s="203"/>
      <c r="J32" s="208"/>
      <c r="K32" s="1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row>
    <row r="33" spans="1:48" ht="76.5" customHeight="1" x14ac:dyDescent="0.25">
      <c r="A33" s="17"/>
      <c r="B33" s="231" t="s">
        <v>23</v>
      </c>
      <c r="C33" s="232"/>
      <c r="D33" s="232"/>
      <c r="E33" s="232"/>
      <c r="F33" s="232"/>
      <c r="G33" s="232"/>
      <c r="H33" s="232"/>
      <c r="I33" s="232"/>
      <c r="J33" s="208"/>
      <c r="K33" s="1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row>
    <row r="34" spans="1:48" ht="12" customHeight="1" x14ac:dyDescent="0.25">
      <c r="A34" s="17"/>
      <c r="B34" s="203"/>
      <c r="C34" s="203"/>
      <c r="D34" s="203"/>
      <c r="E34" s="203"/>
      <c r="F34" s="203"/>
      <c r="G34" s="203"/>
      <c r="H34" s="203"/>
      <c r="I34" s="203"/>
      <c r="J34" s="208"/>
      <c r="K34" s="1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row>
    <row r="35" spans="1:48" ht="50.1" customHeight="1" x14ac:dyDescent="0.25">
      <c r="A35" s="17"/>
      <c r="B35" s="231" t="s">
        <v>24</v>
      </c>
      <c r="C35" s="232"/>
      <c r="D35" s="232"/>
      <c r="E35" s="232"/>
      <c r="F35" s="232"/>
      <c r="G35" s="232"/>
      <c r="H35" s="232"/>
      <c r="I35" s="232"/>
      <c r="J35" s="32"/>
      <c r="K35" s="1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row>
    <row r="36" spans="1:48" ht="12" customHeight="1" x14ac:dyDescent="0.3">
      <c r="A36" s="17"/>
      <c r="B36" s="175"/>
      <c r="C36" s="176"/>
      <c r="D36" s="176"/>
      <c r="E36" s="176"/>
      <c r="F36" s="176"/>
      <c r="G36" s="176"/>
      <c r="H36" s="176"/>
      <c r="I36" s="177"/>
      <c r="J36" s="32"/>
      <c r="K36" s="1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row>
    <row r="37" spans="1:48" ht="24.95" customHeight="1" x14ac:dyDescent="0.25">
      <c r="A37" s="17"/>
      <c r="B37" s="242" t="s">
        <v>25</v>
      </c>
      <c r="C37" s="243"/>
      <c r="D37" s="243"/>
      <c r="E37" s="243"/>
      <c r="F37" s="243"/>
      <c r="G37" s="243"/>
      <c r="H37" s="243"/>
      <c r="I37" s="243"/>
      <c r="J37" s="32"/>
      <c r="K37" s="1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row>
    <row r="38" spans="1:48" ht="12" customHeight="1" x14ac:dyDescent="0.3">
      <c r="A38" s="17"/>
      <c r="B38" s="205"/>
      <c r="C38" s="176"/>
      <c r="D38" s="176"/>
      <c r="E38" s="176"/>
      <c r="F38" s="176"/>
      <c r="G38" s="176"/>
      <c r="H38" s="176"/>
      <c r="I38" s="206"/>
      <c r="J38" s="32"/>
      <c r="K38" s="1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row>
    <row r="39" spans="1:48" ht="24.95" customHeight="1" x14ac:dyDescent="0.3">
      <c r="A39" s="17"/>
      <c r="B39" s="240" t="s">
        <v>26</v>
      </c>
      <c r="C39" s="241"/>
      <c r="D39" s="241"/>
      <c r="E39" s="241"/>
      <c r="F39" s="241"/>
      <c r="G39" s="241"/>
      <c r="H39" s="241"/>
      <c r="I39" s="241"/>
      <c r="J39" s="32"/>
      <c r="K39" s="1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row>
    <row r="40" spans="1:48" ht="24.95" customHeight="1" x14ac:dyDescent="0.3">
      <c r="A40" s="17"/>
      <c r="B40" s="32"/>
      <c r="C40" s="204"/>
      <c r="D40" s="204"/>
      <c r="E40" s="204"/>
      <c r="F40" s="204"/>
      <c r="G40" s="204"/>
      <c r="H40" s="204"/>
      <c r="I40" s="14"/>
      <c r="J40" s="32"/>
      <c r="K40" s="19"/>
      <c r="L40" s="29"/>
      <c r="M40" s="29"/>
      <c r="N40" s="29"/>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row>
    <row r="41" spans="1:48" ht="24.95" customHeight="1" x14ac:dyDescent="0.3">
      <c r="A41" s="17"/>
      <c r="B41" s="32"/>
      <c r="C41" s="204"/>
      <c r="D41" s="204"/>
      <c r="E41" s="204"/>
      <c r="F41" s="204"/>
      <c r="G41" s="204"/>
      <c r="H41" s="204"/>
      <c r="I41" s="14"/>
      <c r="J41" s="32"/>
      <c r="K41" s="19"/>
      <c r="L41" s="29"/>
      <c r="M41" s="29"/>
      <c r="N41" s="29"/>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row>
    <row r="42" spans="1:48" ht="24.95" customHeight="1" x14ac:dyDescent="0.3">
      <c r="A42" s="17"/>
      <c r="B42" s="32"/>
      <c r="C42" s="204"/>
      <c r="D42" s="204"/>
      <c r="E42" s="204"/>
      <c r="F42" s="204"/>
      <c r="G42" s="204"/>
      <c r="H42" s="204"/>
      <c r="I42" s="14"/>
      <c r="J42" s="32"/>
      <c r="K42" s="19"/>
      <c r="L42" s="29"/>
      <c r="M42" s="29"/>
      <c r="N42" s="29"/>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row>
    <row r="43" spans="1:48" ht="24.95" customHeight="1" x14ac:dyDescent="0.3">
      <c r="A43" s="17"/>
      <c r="B43" s="32"/>
      <c r="C43" s="204"/>
      <c r="D43" s="204"/>
      <c r="E43" s="204"/>
      <c r="F43" s="204"/>
      <c r="G43" s="204"/>
      <c r="H43" s="204"/>
      <c r="I43" s="14"/>
      <c r="J43" s="32"/>
      <c r="K43" s="1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row>
    <row r="44" spans="1:48" ht="24.95" customHeight="1" x14ac:dyDescent="0.3">
      <c r="A44" s="17"/>
      <c r="B44" s="32"/>
      <c r="C44" s="204"/>
      <c r="D44" s="204"/>
      <c r="E44" s="204"/>
      <c r="F44" s="204"/>
      <c r="G44" s="204"/>
      <c r="H44" s="204"/>
      <c r="I44" s="14"/>
      <c r="J44" s="32"/>
      <c r="K44" s="1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48" ht="24.95" customHeight="1" x14ac:dyDescent="0.3">
      <c r="A45" s="17"/>
      <c r="B45" s="32"/>
      <c r="C45" s="204"/>
      <c r="D45" s="204"/>
      <c r="E45" s="204"/>
      <c r="F45" s="204"/>
      <c r="G45" s="204"/>
      <c r="H45" s="204"/>
      <c r="I45" s="14"/>
      <c r="J45" s="32"/>
      <c r="K45" s="1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48" ht="24.95" customHeight="1" x14ac:dyDescent="0.3">
      <c r="A46" s="17"/>
      <c r="B46" s="32"/>
      <c r="C46" s="204"/>
      <c r="D46" s="204"/>
      <c r="E46" s="204"/>
      <c r="F46" s="204"/>
      <c r="G46" s="204"/>
      <c r="H46" s="204"/>
      <c r="I46" s="14"/>
      <c r="J46" s="32"/>
      <c r="K46" s="1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row>
    <row r="47" spans="1:48" ht="46.5" customHeight="1" x14ac:dyDescent="0.25">
      <c r="A47" s="17"/>
      <c r="B47" s="231" t="s">
        <v>27</v>
      </c>
      <c r="C47" s="232"/>
      <c r="D47" s="232"/>
      <c r="E47" s="232"/>
      <c r="F47" s="232"/>
      <c r="G47" s="232"/>
      <c r="H47" s="232"/>
      <c r="I47" s="232"/>
      <c r="J47" s="233"/>
      <c r="K47" s="19"/>
      <c r="L47" s="29"/>
      <c r="M47" s="29"/>
      <c r="N47" s="29"/>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row>
    <row r="48" spans="1:48" ht="12" customHeight="1" x14ac:dyDescent="0.25">
      <c r="A48" s="17"/>
      <c r="B48" s="28"/>
      <c r="C48" s="207"/>
      <c r="D48" s="207"/>
      <c r="E48" s="207"/>
      <c r="F48" s="207"/>
      <c r="G48" s="207"/>
      <c r="H48" s="207"/>
      <c r="I48" s="210"/>
      <c r="J48" s="32"/>
      <c r="K48" s="1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row>
    <row r="49" spans="1:48" ht="43.5" customHeight="1" x14ac:dyDescent="0.25">
      <c r="A49" s="17"/>
      <c r="B49" s="231" t="s">
        <v>28</v>
      </c>
      <c r="C49" s="232"/>
      <c r="D49" s="232"/>
      <c r="E49" s="232"/>
      <c r="F49" s="232"/>
      <c r="G49" s="232"/>
      <c r="H49" s="232"/>
      <c r="I49" s="232"/>
      <c r="J49" s="233"/>
      <c r="K49" s="19"/>
      <c r="L49" s="29"/>
      <c r="M49" s="29"/>
      <c r="N49" s="29"/>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row>
    <row r="50" spans="1:48" ht="12" customHeight="1" x14ac:dyDescent="0.3">
      <c r="A50" s="17"/>
      <c r="B50" s="32"/>
      <c r="C50" s="204"/>
      <c r="D50" s="204"/>
      <c r="E50" s="204"/>
      <c r="F50" s="204"/>
      <c r="G50" s="204"/>
      <c r="H50" s="204"/>
      <c r="I50" s="14"/>
      <c r="J50" s="32"/>
      <c r="K50" s="19"/>
      <c r="L50" s="29"/>
      <c r="M50" s="29"/>
      <c r="N50" s="29"/>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row>
    <row r="51" spans="1:48" x14ac:dyDescent="0.25">
      <c r="A51" s="17"/>
      <c r="B51" s="38"/>
      <c r="C51" s="38"/>
      <c r="D51" s="38"/>
      <c r="E51" s="38"/>
      <c r="F51" s="38"/>
      <c r="G51" s="38"/>
      <c r="H51" s="38"/>
      <c r="I51" s="38"/>
      <c r="J51" s="38"/>
      <c r="K51" s="19"/>
      <c r="L51" s="29"/>
      <c r="M51" s="29"/>
      <c r="N51" s="29"/>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row>
    <row r="52" spans="1:48" x14ac:dyDescent="0.25">
      <c r="A52" s="12"/>
      <c r="B52" s="32"/>
      <c r="C52" s="32"/>
      <c r="D52" s="32"/>
      <c r="E52" s="32"/>
      <c r="F52" s="32"/>
      <c r="G52" s="32"/>
      <c r="H52" s="32"/>
      <c r="I52" s="32"/>
      <c r="J52" s="32"/>
      <c r="K52" s="12"/>
      <c r="L52" s="29"/>
      <c r="M52" s="29"/>
      <c r="N52" s="29"/>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row>
    <row r="53" spans="1:48" x14ac:dyDescent="0.25">
      <c r="A53" s="12"/>
      <c r="B53" s="32"/>
      <c r="C53" s="32"/>
      <c r="D53" s="32"/>
      <c r="E53" s="32"/>
      <c r="F53" s="32"/>
      <c r="G53" s="32"/>
      <c r="H53" s="32"/>
      <c r="I53" s="32"/>
      <c r="J53" s="32"/>
      <c r="K53" s="12"/>
      <c r="L53" s="29"/>
      <c r="M53" s="29"/>
      <c r="N53" s="29"/>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row>
    <row r="54" spans="1:48" x14ac:dyDescent="0.25">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row>
  </sheetData>
  <sheetProtection algorithmName="SHA-512" hashValue="56GM6L5O1BvmKlkAW9QHwOxYC9w6Rn+HxJNm/d2ihqSlg9ih5sKA5P/vVp+Fy6OFp9hW0I57O69TbIlSptww+Q==" saltValue="1MZk4AbyAu5fks5pxxG0hA==" spinCount="100000" sheet="1" objects="1" scenarios="1"/>
  <mergeCells count="21">
    <mergeCell ref="B7:J7"/>
    <mergeCell ref="B22:J22"/>
    <mergeCell ref="B33:I33"/>
    <mergeCell ref="B35:I35"/>
    <mergeCell ref="B10:J10"/>
    <mergeCell ref="B11:J11"/>
    <mergeCell ref="B13:J13"/>
    <mergeCell ref="B21:J21"/>
    <mergeCell ref="C23:I23"/>
    <mergeCell ref="C25:I25"/>
    <mergeCell ref="C27:I27"/>
    <mergeCell ref="B30:J30"/>
    <mergeCell ref="C24:I24"/>
    <mergeCell ref="C26:I26"/>
    <mergeCell ref="B47:J47"/>
    <mergeCell ref="B49:J49"/>
    <mergeCell ref="C28:I28"/>
    <mergeCell ref="B31:I31"/>
    <mergeCell ref="B12:J12"/>
    <mergeCell ref="B39:I39"/>
    <mergeCell ref="B37:I3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0C80E-6324-42BF-BDA7-6AEEBDCB8A43}">
  <dimension ref="A1:W39"/>
  <sheetViews>
    <sheetView topLeftCell="A12" zoomScale="48" zoomScaleNormal="115" workbookViewId="0">
      <selection activeCell="C18" sqref="C18"/>
    </sheetView>
  </sheetViews>
  <sheetFormatPr defaultColWidth="9.21875" defaultRowHeight="15" x14ac:dyDescent="0.2"/>
  <cols>
    <col min="1" max="1" width="4.109375" style="1" customWidth="1"/>
    <col min="2" max="5" width="30.6640625" style="1" customWidth="1"/>
    <col min="6" max="6" width="4.109375" style="1" customWidth="1"/>
    <col min="7" max="15" width="9.21875" style="1"/>
    <col min="16" max="17" width="9.21875" style="20"/>
    <col min="18" max="16384" width="9.21875" style="1"/>
  </cols>
  <sheetData>
    <row r="1" spans="1:17" ht="27.95" customHeight="1" x14ac:dyDescent="0.2">
      <c r="A1" s="6"/>
      <c r="B1" s="6"/>
      <c r="C1" s="6"/>
      <c r="D1" s="6"/>
      <c r="E1" s="6"/>
      <c r="F1" s="6"/>
    </row>
    <row r="2" spans="1:17" x14ac:dyDescent="0.2">
      <c r="A2" s="16"/>
      <c r="B2" s="3"/>
      <c r="C2" s="3"/>
      <c r="D2" s="3"/>
      <c r="E2" s="3"/>
      <c r="F2" s="18"/>
    </row>
    <row r="3" spans="1:17" x14ac:dyDescent="0.2">
      <c r="A3" s="16"/>
      <c r="B3" s="5"/>
      <c r="C3" s="5"/>
      <c r="D3" s="5"/>
      <c r="E3" s="5"/>
      <c r="F3" s="18"/>
    </row>
    <row r="4" spans="1:17" x14ac:dyDescent="0.2">
      <c r="A4" s="6"/>
      <c r="B4" s="56"/>
      <c r="C4" s="5"/>
      <c r="D4" s="5"/>
      <c r="E4" s="61"/>
      <c r="F4" s="6"/>
      <c r="I4" s="21"/>
      <c r="J4" s="21" t="s">
        <v>29</v>
      </c>
      <c r="K4" s="21"/>
      <c r="L4" s="21" t="s">
        <v>30</v>
      </c>
      <c r="M4" s="21"/>
      <c r="N4" s="21" t="s">
        <v>31</v>
      </c>
      <c r="O4" s="21"/>
      <c r="P4" s="21"/>
      <c r="Q4" s="21"/>
    </row>
    <row r="5" spans="1:17" x14ac:dyDescent="0.2">
      <c r="A5" s="6"/>
      <c r="B5" s="18"/>
      <c r="C5" s="6"/>
      <c r="D5" s="6"/>
      <c r="E5" s="16"/>
      <c r="F5" s="6"/>
      <c r="I5" s="21"/>
      <c r="J5" s="20" t="s">
        <v>32</v>
      </c>
      <c r="K5" s="21"/>
      <c r="L5" s="20" t="s">
        <v>32</v>
      </c>
      <c r="M5" s="21"/>
      <c r="N5" s="20" t="s">
        <v>32</v>
      </c>
      <c r="O5" s="21"/>
      <c r="P5" s="21"/>
      <c r="Q5" s="21"/>
    </row>
    <row r="6" spans="1:17" ht="82.5" customHeight="1" x14ac:dyDescent="0.2">
      <c r="A6" s="6"/>
      <c r="B6" s="18"/>
      <c r="C6" s="6"/>
      <c r="D6" s="6"/>
      <c r="E6" s="16"/>
      <c r="F6" s="6"/>
      <c r="I6" s="21"/>
      <c r="J6" s="21" t="s">
        <v>33</v>
      </c>
      <c r="K6" s="21"/>
      <c r="L6" s="21" t="s">
        <v>34</v>
      </c>
      <c r="M6" s="21"/>
      <c r="N6" s="21" t="s">
        <v>35</v>
      </c>
      <c r="O6" s="21"/>
      <c r="P6" s="21"/>
      <c r="Q6" s="21"/>
    </row>
    <row r="7" spans="1:17" ht="69.95" customHeight="1" x14ac:dyDescent="0.2">
      <c r="A7" s="6"/>
      <c r="B7" s="56"/>
      <c r="C7" s="5"/>
      <c r="D7" s="5"/>
      <c r="E7" s="61"/>
      <c r="F7" s="6"/>
      <c r="I7" s="21"/>
      <c r="J7" s="21" t="s">
        <v>36</v>
      </c>
      <c r="K7" s="21"/>
      <c r="L7" s="21" t="s">
        <v>37</v>
      </c>
      <c r="M7" s="21"/>
      <c r="N7" s="21" t="s">
        <v>38</v>
      </c>
      <c r="O7" s="21"/>
      <c r="P7" s="21"/>
      <c r="Q7" s="21"/>
    </row>
    <row r="8" spans="1:17" ht="30" customHeight="1" x14ac:dyDescent="0.2">
      <c r="A8" s="6"/>
      <c r="B8" s="57"/>
      <c r="C8" s="7"/>
      <c r="D8" s="7"/>
      <c r="E8" s="62"/>
      <c r="F8" s="6"/>
      <c r="I8" s="21"/>
      <c r="J8" s="21" t="s">
        <v>39</v>
      </c>
      <c r="K8" s="21"/>
      <c r="L8" s="22" t="s">
        <v>40</v>
      </c>
      <c r="M8" s="21"/>
      <c r="N8" s="21" t="s">
        <v>41</v>
      </c>
      <c r="O8" s="21"/>
      <c r="P8" s="21"/>
      <c r="Q8" s="21"/>
    </row>
    <row r="9" spans="1:17" ht="45" customHeight="1" x14ac:dyDescent="0.2">
      <c r="A9" s="6"/>
      <c r="B9" s="57"/>
      <c r="C9" s="7"/>
      <c r="D9" s="7"/>
      <c r="E9" s="62"/>
      <c r="F9" s="6"/>
      <c r="I9" s="21"/>
      <c r="J9" s="21"/>
      <c r="K9" s="21"/>
      <c r="L9" s="22"/>
      <c r="M9" s="21"/>
      <c r="N9" s="21"/>
      <c r="O9" s="21"/>
      <c r="P9" s="21"/>
      <c r="Q9" s="21"/>
    </row>
    <row r="10" spans="1:17" ht="51.6" customHeight="1" thickBot="1" x14ac:dyDescent="0.25">
      <c r="A10" s="6"/>
      <c r="B10" s="261" t="s">
        <v>42</v>
      </c>
      <c r="C10" s="262"/>
      <c r="D10" s="262"/>
      <c r="E10" s="263"/>
      <c r="F10" s="6"/>
      <c r="I10" s="21"/>
      <c r="J10" s="21"/>
      <c r="K10" s="21"/>
      <c r="L10" s="22"/>
      <c r="M10" s="21"/>
      <c r="N10" s="21"/>
      <c r="O10" s="21"/>
      <c r="P10" s="21"/>
      <c r="Q10" s="21"/>
    </row>
    <row r="11" spans="1:17" ht="168.95" customHeight="1" thickTop="1" x14ac:dyDescent="0.2">
      <c r="A11" s="6"/>
      <c r="B11" s="58" t="s">
        <v>43</v>
      </c>
      <c r="C11" s="48" t="s">
        <v>44</v>
      </c>
      <c r="D11" s="49" t="s">
        <v>45</v>
      </c>
      <c r="E11" s="63" t="s">
        <v>46</v>
      </c>
      <c r="F11" s="6"/>
      <c r="I11" s="46"/>
      <c r="J11" s="46"/>
      <c r="K11" s="46"/>
      <c r="L11" s="47">
        <f>3+6+3+6+6+5+3+3+8+4</f>
        <v>47</v>
      </c>
      <c r="M11" s="46"/>
      <c r="N11" s="46"/>
      <c r="O11" s="46"/>
      <c r="P11" s="46"/>
      <c r="Q11" s="21"/>
    </row>
    <row r="12" spans="1:17" ht="155.1" customHeight="1" x14ac:dyDescent="0.2">
      <c r="A12" s="6"/>
      <c r="B12" s="71"/>
      <c r="C12" s="71"/>
      <c r="D12" s="71"/>
      <c r="E12" s="64"/>
      <c r="F12" s="6"/>
      <c r="I12" s="46"/>
      <c r="J12" s="46"/>
      <c r="K12" s="44"/>
      <c r="L12" s="45"/>
      <c r="M12" s="44"/>
      <c r="N12" s="46"/>
      <c r="O12" s="46"/>
      <c r="P12" s="46"/>
      <c r="Q12" s="21"/>
    </row>
    <row r="13" spans="1:17" ht="24.95" customHeight="1" x14ac:dyDescent="0.2">
      <c r="A13"/>
      <c r="B13" s="69" t="s">
        <v>47</v>
      </c>
      <c r="C13" s="69" t="s">
        <v>48</v>
      </c>
      <c r="D13" s="69" t="s">
        <v>49</v>
      </c>
      <c r="E13" s="209" t="s">
        <v>50</v>
      </c>
      <c r="F13"/>
      <c r="I13" s="46"/>
      <c r="J13" s="46"/>
      <c r="K13" s="46"/>
      <c r="L13" s="47"/>
      <c r="M13" s="46"/>
      <c r="N13" s="46"/>
      <c r="O13" s="46"/>
      <c r="P13" s="46"/>
      <c r="Q13" s="21"/>
    </row>
    <row r="14" spans="1:17" ht="24.95" customHeight="1" x14ac:dyDescent="0.2">
      <c r="A14" s="6"/>
      <c r="B14" s="70" t="s">
        <v>51</v>
      </c>
      <c r="C14" s="70" t="s">
        <v>52</v>
      </c>
      <c r="D14" s="70" t="s">
        <v>53</v>
      </c>
      <c r="E14" s="65" t="s">
        <v>54</v>
      </c>
      <c r="F14" s="6"/>
      <c r="I14" s="46"/>
      <c r="J14" s="46"/>
      <c r="K14" s="46"/>
      <c r="L14" s="47"/>
      <c r="M14" s="46"/>
      <c r="N14" s="46"/>
      <c r="O14" s="46"/>
      <c r="P14" s="46"/>
      <c r="Q14" s="21"/>
    </row>
    <row r="15" spans="1:17" ht="24.95" customHeight="1" x14ac:dyDescent="0.2">
      <c r="A15" s="6"/>
      <c r="B15" s="69" t="s">
        <v>55</v>
      </c>
      <c r="C15" s="69" t="s">
        <v>56</v>
      </c>
      <c r="D15" s="69" t="s">
        <v>57</v>
      </c>
      <c r="E15" s="209" t="s">
        <v>58</v>
      </c>
      <c r="F15" s="6"/>
      <c r="I15" s="46"/>
      <c r="J15" s="46"/>
      <c r="K15" s="46"/>
      <c r="L15" s="47"/>
      <c r="M15" s="46"/>
      <c r="N15" s="46"/>
      <c r="O15" s="46"/>
      <c r="P15" s="46"/>
      <c r="Q15" s="21"/>
    </row>
    <row r="16" spans="1:17" ht="196.5" customHeight="1" x14ac:dyDescent="0.2">
      <c r="A16" s="6"/>
      <c r="B16" s="59" t="s">
        <v>59</v>
      </c>
      <c r="C16" s="55" t="s">
        <v>60</v>
      </c>
      <c r="D16" s="55" t="s">
        <v>61</v>
      </c>
      <c r="E16" s="66" t="s">
        <v>62</v>
      </c>
      <c r="F16" s="6"/>
      <c r="I16" s="46"/>
      <c r="J16" s="46"/>
      <c r="K16" s="46"/>
      <c r="L16" s="47"/>
      <c r="M16" s="46"/>
      <c r="N16" s="46"/>
      <c r="O16" s="46"/>
      <c r="P16" s="46"/>
      <c r="Q16" s="21"/>
    </row>
    <row r="17" spans="1:23" ht="173.1" customHeight="1" x14ac:dyDescent="0.2">
      <c r="A17" s="42"/>
      <c r="B17" s="72"/>
      <c r="C17" s="73"/>
      <c r="D17" s="73"/>
      <c r="E17" s="67"/>
      <c r="F17" s="6"/>
      <c r="I17" s="46"/>
      <c r="J17" s="46"/>
      <c r="K17" s="46"/>
      <c r="L17" s="47"/>
      <c r="M17" s="46"/>
      <c r="N17" s="46"/>
      <c r="O17" s="46"/>
      <c r="P17" s="46"/>
      <c r="Q17" s="21"/>
    </row>
    <row r="18" spans="1:23" s="20" customFormat="1" ht="24.95" customHeight="1" x14ac:dyDescent="0.35">
      <c r="A18"/>
      <c r="B18" s="69" t="s">
        <v>48</v>
      </c>
      <c r="C18" s="69" t="s">
        <v>63</v>
      </c>
      <c r="D18" s="69" t="s">
        <v>49</v>
      </c>
      <c r="E18" s="209" t="s">
        <v>49</v>
      </c>
      <c r="F18" s="6"/>
      <c r="I18" s="21"/>
      <c r="J18" s="21"/>
      <c r="K18" s="74">
        <f>2+1+3+1+2</f>
        <v>9</v>
      </c>
      <c r="L18" s="75" t="s">
        <v>64</v>
      </c>
      <c r="M18" s="21"/>
      <c r="N18" s="21"/>
      <c r="O18" s="21"/>
      <c r="P18" s="21"/>
      <c r="Q18" s="21"/>
    </row>
    <row r="19" spans="1:23" s="20" customFormat="1" ht="24.95" customHeight="1" x14ac:dyDescent="0.2">
      <c r="A19"/>
      <c r="B19" s="70" t="s">
        <v>52</v>
      </c>
      <c r="C19" s="70" t="s">
        <v>65</v>
      </c>
      <c r="D19" s="70" t="s">
        <v>66</v>
      </c>
      <c r="E19" s="65" t="s">
        <v>53</v>
      </c>
      <c r="F19" s="6"/>
      <c r="I19" s="21"/>
      <c r="J19" s="21"/>
      <c r="K19" s="21"/>
      <c r="L19" s="22"/>
      <c r="M19" s="21"/>
      <c r="N19" s="21"/>
      <c r="O19" s="21"/>
      <c r="P19" s="21"/>
      <c r="Q19" s="21"/>
    </row>
    <row r="20" spans="1:23" s="20" customFormat="1" ht="24.95" customHeight="1" x14ac:dyDescent="0.2">
      <c r="A20"/>
      <c r="B20" s="69" t="s">
        <v>57</v>
      </c>
      <c r="C20" s="69" t="s">
        <v>58</v>
      </c>
      <c r="D20" s="69" t="s">
        <v>56</v>
      </c>
      <c r="E20" s="209" t="s">
        <v>56</v>
      </c>
      <c r="F20" s="6"/>
      <c r="I20" s="21"/>
      <c r="J20" s="21"/>
      <c r="K20" s="21"/>
      <c r="L20" s="22"/>
      <c r="M20" s="21"/>
      <c r="N20" s="21"/>
      <c r="O20" s="21"/>
      <c r="P20" s="21"/>
      <c r="Q20" s="21"/>
    </row>
    <row r="21" spans="1:23" ht="51.6" customHeight="1" x14ac:dyDescent="0.2">
      <c r="A21" s="6"/>
      <c r="B21" s="261" t="s">
        <v>67</v>
      </c>
      <c r="C21" s="262"/>
      <c r="D21" s="262"/>
      <c r="E21" s="263"/>
      <c r="F21" s="6"/>
      <c r="G21" s="20"/>
      <c r="H21" s="20"/>
      <c r="I21" s="21"/>
      <c r="J21" s="21"/>
      <c r="K21" s="21"/>
      <c r="L21" s="22" t="s">
        <v>68</v>
      </c>
      <c r="M21" s="21"/>
      <c r="N21" s="21"/>
      <c r="O21" s="21"/>
      <c r="P21" s="21"/>
      <c r="Q21" s="21"/>
      <c r="R21" s="20"/>
      <c r="S21" s="20"/>
      <c r="T21" s="20"/>
      <c r="U21" s="20"/>
      <c r="V21" s="20"/>
      <c r="W21" s="20"/>
    </row>
    <row r="22" spans="1:23" ht="24.95" customHeight="1" x14ac:dyDescent="0.2">
      <c r="A22" s="6"/>
      <c r="B22" s="264" t="s">
        <v>50</v>
      </c>
      <c r="C22" s="265"/>
      <c r="D22" s="265"/>
      <c r="E22" s="266"/>
      <c r="F22" s="6"/>
      <c r="G22" s="20"/>
      <c r="H22" s="20"/>
      <c r="I22" s="20"/>
      <c r="J22" s="20"/>
      <c r="K22" s="20" t="s">
        <v>69</v>
      </c>
      <c r="L22" s="20" t="s">
        <v>70</v>
      </c>
      <c r="M22" s="20" t="s">
        <v>71</v>
      </c>
      <c r="N22" s="20" t="s">
        <v>72</v>
      </c>
      <c r="O22" s="20" t="s">
        <v>73</v>
      </c>
      <c r="P22" s="20" t="s">
        <v>74</v>
      </c>
      <c r="Q22" s="20" t="s">
        <v>75</v>
      </c>
      <c r="R22" s="20" t="s">
        <v>76</v>
      </c>
      <c r="S22" s="20" t="s">
        <v>77</v>
      </c>
      <c r="T22" s="20" t="s">
        <v>78</v>
      </c>
      <c r="U22" s="20"/>
      <c r="V22" s="20"/>
      <c r="W22" s="20"/>
    </row>
    <row r="23" spans="1:23" ht="24.95" customHeight="1" x14ac:dyDescent="0.35">
      <c r="A23" s="6"/>
      <c r="B23" s="270" t="s">
        <v>79</v>
      </c>
      <c r="C23" s="271"/>
      <c r="D23" s="271"/>
      <c r="E23" s="272"/>
      <c r="F23" s="6"/>
      <c r="G23" s="20"/>
      <c r="H23" s="20"/>
      <c r="I23" s="20" t="s">
        <v>80</v>
      </c>
      <c r="J23" s="20"/>
      <c r="K23" s="20">
        <v>3</v>
      </c>
      <c r="L23" s="20">
        <v>0</v>
      </c>
      <c r="M23" s="20">
        <v>1</v>
      </c>
      <c r="N23" s="20">
        <v>2</v>
      </c>
      <c r="O23" s="20">
        <v>1</v>
      </c>
      <c r="P23" s="20">
        <v>2</v>
      </c>
      <c r="Q23" s="20">
        <v>0</v>
      </c>
      <c r="R23" s="20">
        <v>0</v>
      </c>
      <c r="S23" s="20">
        <v>1</v>
      </c>
      <c r="T23" s="20">
        <v>0</v>
      </c>
      <c r="U23" s="20">
        <f>SUM(K23:T23)</f>
        <v>10</v>
      </c>
      <c r="V23" s="20"/>
      <c r="W23" s="20"/>
    </row>
    <row r="24" spans="1:23" ht="24.95" customHeight="1" x14ac:dyDescent="0.35">
      <c r="A24" s="6"/>
      <c r="B24" s="258" t="s">
        <v>57</v>
      </c>
      <c r="C24" s="259"/>
      <c r="D24" s="259"/>
      <c r="E24" s="260"/>
      <c r="F24" s="6"/>
      <c r="G24" s="20"/>
      <c r="H24" s="20"/>
      <c r="I24" s="20" t="s">
        <v>81</v>
      </c>
      <c r="J24" s="20"/>
      <c r="K24" s="20">
        <v>9</v>
      </c>
      <c r="L24" s="20">
        <f>1+2+3+2+2+1</f>
        <v>11</v>
      </c>
      <c r="M24" s="20">
        <f>3+3+1</f>
        <v>7</v>
      </c>
      <c r="N24" s="20">
        <v>15</v>
      </c>
      <c r="O24" s="20">
        <f>1+2+2+2+2+2</f>
        <v>11</v>
      </c>
      <c r="P24" s="20">
        <f>1+2+1+2+2</f>
        <v>8</v>
      </c>
      <c r="Q24" s="20">
        <f>1+2+1</f>
        <v>4</v>
      </c>
      <c r="R24" s="20">
        <f>3+2+2</f>
        <v>7</v>
      </c>
      <c r="S24" s="20">
        <f>1+1+3+3+3+2+2+2</f>
        <v>17</v>
      </c>
      <c r="T24" s="20">
        <v>8</v>
      </c>
      <c r="U24" s="20">
        <f>SUM(K24:T24)</f>
        <v>97</v>
      </c>
      <c r="V24" s="20"/>
      <c r="W24" s="20"/>
    </row>
    <row r="25" spans="1:23" ht="51.6" customHeight="1" x14ac:dyDescent="0.2">
      <c r="A25" s="6"/>
      <c r="B25" s="261" t="s">
        <v>82</v>
      </c>
      <c r="C25" s="262"/>
      <c r="D25" s="262"/>
      <c r="E25" s="263"/>
      <c r="F25" s="6"/>
      <c r="G25" s="20"/>
      <c r="H25" s="20"/>
      <c r="I25" s="20"/>
      <c r="J25" s="20"/>
      <c r="K25" s="20"/>
      <c r="L25" s="20"/>
      <c r="M25" s="20"/>
      <c r="N25" s="20"/>
      <c r="O25" s="20"/>
      <c r="R25" s="20"/>
      <c r="S25" s="20"/>
      <c r="T25" s="20"/>
      <c r="U25" s="20">
        <f>SUM(U23:U24)</f>
        <v>107</v>
      </c>
      <c r="V25" s="20"/>
      <c r="W25" s="20"/>
    </row>
    <row r="26" spans="1:23" ht="24.95" customHeight="1" x14ac:dyDescent="0.2">
      <c r="A26" s="6"/>
      <c r="B26" s="264" t="s">
        <v>83</v>
      </c>
      <c r="C26" s="265"/>
      <c r="D26" s="265"/>
      <c r="E26" s="266"/>
      <c r="F26" s="6"/>
      <c r="G26" s="20"/>
      <c r="H26" s="20"/>
      <c r="I26" s="20"/>
      <c r="J26" s="20"/>
      <c r="K26" s="20"/>
      <c r="L26" s="20"/>
      <c r="M26" s="20"/>
      <c r="N26" s="20"/>
      <c r="O26" s="20"/>
      <c r="R26" s="20"/>
      <c r="S26" s="20"/>
      <c r="T26" s="20"/>
      <c r="U26" s="20"/>
      <c r="V26" s="20"/>
      <c r="W26" s="20"/>
    </row>
    <row r="27" spans="1:23" ht="24.95" customHeight="1" x14ac:dyDescent="0.2">
      <c r="A27" s="6"/>
      <c r="B27" s="267" t="s">
        <v>65</v>
      </c>
      <c r="C27" s="268"/>
      <c r="D27" s="268"/>
      <c r="E27" s="269"/>
      <c r="F27" s="6"/>
      <c r="G27" s="20"/>
      <c r="H27" s="20"/>
      <c r="I27" s="20" t="s">
        <v>84</v>
      </c>
      <c r="J27" s="20"/>
      <c r="K27" s="20">
        <v>4</v>
      </c>
      <c r="L27" s="20">
        <v>6</v>
      </c>
      <c r="M27" s="20">
        <v>3</v>
      </c>
      <c r="N27" s="20">
        <v>8</v>
      </c>
      <c r="O27" s="20">
        <v>6</v>
      </c>
      <c r="P27" s="20">
        <v>5</v>
      </c>
      <c r="Q27" s="20">
        <v>3</v>
      </c>
      <c r="R27" s="20">
        <v>3</v>
      </c>
      <c r="S27" s="20">
        <v>8</v>
      </c>
      <c r="T27" s="20">
        <v>4</v>
      </c>
      <c r="U27" s="20">
        <f>SUM(K27:T27)</f>
        <v>50</v>
      </c>
      <c r="V27" s="20"/>
      <c r="W27" s="20"/>
    </row>
    <row r="28" spans="1:23" ht="12" customHeight="1" x14ac:dyDescent="0.2">
      <c r="A28" s="6"/>
      <c r="B28" s="53"/>
      <c r="C28" s="50"/>
      <c r="D28" s="50"/>
      <c r="E28" s="54"/>
      <c r="F28" s="6"/>
      <c r="G28" s="20"/>
      <c r="H28" s="20"/>
      <c r="I28" s="20"/>
      <c r="J28" s="20"/>
      <c r="K28" s="20"/>
      <c r="L28" s="20"/>
      <c r="M28" s="20"/>
      <c r="N28" s="20"/>
      <c r="O28" s="20"/>
      <c r="R28" s="20"/>
      <c r="S28" s="20"/>
      <c r="T28" s="20"/>
      <c r="U28" s="20"/>
      <c r="V28" s="20"/>
      <c r="W28" s="20"/>
    </row>
    <row r="29" spans="1:23" ht="45" customHeight="1" x14ac:dyDescent="0.2">
      <c r="A29" s="6"/>
      <c r="B29" s="255" t="s">
        <v>85</v>
      </c>
      <c r="C29" s="256"/>
      <c r="D29" s="256"/>
      <c r="E29" s="257"/>
      <c r="F29" s="6"/>
      <c r="G29" s="20"/>
      <c r="H29" s="20"/>
      <c r="I29" s="20"/>
      <c r="J29" s="20"/>
      <c r="K29" s="20" t="s">
        <v>69</v>
      </c>
      <c r="L29" s="20" t="s">
        <v>70</v>
      </c>
      <c r="M29" s="20" t="s">
        <v>71</v>
      </c>
      <c r="N29" s="20" t="s">
        <v>72</v>
      </c>
      <c r="O29" s="20" t="s">
        <v>73</v>
      </c>
      <c r="P29" s="20" t="s">
        <v>74</v>
      </c>
      <c r="Q29" s="20" t="s">
        <v>75</v>
      </c>
      <c r="R29" s="20" t="s">
        <v>76</v>
      </c>
      <c r="S29" s="20" t="s">
        <v>77</v>
      </c>
      <c r="T29" s="20" t="s">
        <v>78</v>
      </c>
      <c r="U29" s="20"/>
      <c r="V29" s="20"/>
      <c r="W29" s="20"/>
    </row>
    <row r="30" spans="1:23" ht="45" customHeight="1" x14ac:dyDescent="0.2">
      <c r="A30" s="6"/>
      <c r="B30" s="255" t="s">
        <v>86</v>
      </c>
      <c r="C30" s="256"/>
      <c r="D30" s="256"/>
      <c r="E30" s="257"/>
      <c r="F30" s="6"/>
      <c r="G30" s="20"/>
      <c r="H30" s="20"/>
      <c r="I30" s="20" t="s">
        <v>80</v>
      </c>
      <c r="J30" s="20"/>
      <c r="K30" s="20">
        <v>2</v>
      </c>
      <c r="L30" s="20">
        <v>0</v>
      </c>
      <c r="M30" s="20">
        <v>1</v>
      </c>
      <c r="N30" s="20">
        <v>2</v>
      </c>
      <c r="O30" s="20">
        <v>1</v>
      </c>
      <c r="P30" s="20">
        <v>2</v>
      </c>
      <c r="Q30" s="20">
        <v>0</v>
      </c>
      <c r="R30" s="20">
        <v>0</v>
      </c>
      <c r="S30" s="20">
        <v>1</v>
      </c>
      <c r="T30" s="20">
        <v>0</v>
      </c>
      <c r="U30" s="20">
        <f>SUM(K30:T30)</f>
        <v>9</v>
      </c>
      <c r="V30" s="20"/>
      <c r="W30" s="20"/>
    </row>
    <row r="31" spans="1:23" ht="45" customHeight="1" x14ac:dyDescent="0.2">
      <c r="A31" s="6"/>
      <c r="B31" s="255" t="s">
        <v>87</v>
      </c>
      <c r="C31" s="256"/>
      <c r="D31" s="256"/>
      <c r="E31" s="257"/>
      <c r="F31" s="6"/>
      <c r="G31" s="20"/>
      <c r="H31" s="20"/>
      <c r="I31" s="20" t="s">
        <v>81</v>
      </c>
      <c r="J31" s="20"/>
      <c r="K31" s="20">
        <f>3+2+1</f>
        <v>6</v>
      </c>
      <c r="L31" s="20">
        <f>1+2+3+2+2+1</f>
        <v>11</v>
      </c>
      <c r="M31" s="20">
        <f>3+3+1</f>
        <v>7</v>
      </c>
      <c r="N31" s="20">
        <f>3+1+1+2+2+3</f>
        <v>12</v>
      </c>
      <c r="O31" s="20">
        <f>1+2+2+2+2+2</f>
        <v>11</v>
      </c>
      <c r="P31" s="20">
        <f>1+2+1+2+2</f>
        <v>8</v>
      </c>
      <c r="Q31" s="20">
        <f>1+2+1</f>
        <v>4</v>
      </c>
      <c r="R31" s="20">
        <f>3+2+2</f>
        <v>7</v>
      </c>
      <c r="S31" s="20">
        <f>1+1+3+3+3+2+2+2</f>
        <v>17</v>
      </c>
      <c r="T31" s="20">
        <v>8</v>
      </c>
      <c r="U31" s="20">
        <f>SUM(K31:T31)</f>
        <v>91</v>
      </c>
      <c r="V31" s="20"/>
      <c r="W31" s="20"/>
    </row>
    <row r="32" spans="1:23" ht="15.6" customHeight="1" x14ac:dyDescent="0.25">
      <c r="A32" s="12"/>
      <c r="B32" s="51"/>
      <c r="C32" s="15"/>
      <c r="D32" s="15"/>
      <c r="E32" s="52"/>
      <c r="F32" s="12"/>
      <c r="G32" s="20"/>
      <c r="H32" s="20"/>
      <c r="I32" s="20"/>
      <c r="J32" s="20"/>
      <c r="K32" s="20"/>
      <c r="L32" s="20"/>
      <c r="M32" s="20"/>
      <c r="N32" s="20"/>
      <c r="O32" s="20"/>
      <c r="R32" s="20"/>
      <c r="S32" s="20"/>
      <c r="T32" s="20"/>
      <c r="U32" s="20">
        <f>SUM(U30:U31)</f>
        <v>100</v>
      </c>
      <c r="V32" s="20"/>
      <c r="W32" s="20"/>
    </row>
    <row r="33" spans="1:23" ht="15" customHeight="1" x14ac:dyDescent="0.25">
      <c r="A33" s="12"/>
      <c r="B33" s="60"/>
      <c r="C33" s="43"/>
      <c r="D33" s="4"/>
      <c r="E33" s="68"/>
      <c r="F33" s="12"/>
      <c r="G33" s="20"/>
      <c r="H33" s="20"/>
      <c r="I33" s="20"/>
      <c r="J33" s="20"/>
      <c r="K33" s="20"/>
      <c r="L33" s="20"/>
      <c r="M33" s="20"/>
      <c r="N33" s="20"/>
      <c r="O33" s="20"/>
      <c r="R33" s="20"/>
      <c r="S33" s="20"/>
      <c r="T33" s="20"/>
      <c r="U33" s="20"/>
      <c r="V33" s="20"/>
      <c r="W33" s="20"/>
    </row>
    <row r="34" spans="1:23" ht="15.75" x14ac:dyDescent="0.25">
      <c r="A34" s="12"/>
      <c r="B34" s="12"/>
      <c r="C34" s="12"/>
      <c r="D34" s="12"/>
      <c r="E34" s="12"/>
      <c r="F34" s="12"/>
      <c r="G34" s="20"/>
      <c r="H34" s="20"/>
      <c r="I34" s="20" t="s">
        <v>84</v>
      </c>
      <c r="J34" s="20"/>
      <c r="K34" s="20">
        <v>3</v>
      </c>
      <c r="L34" s="20">
        <v>6</v>
      </c>
      <c r="M34" s="20">
        <v>3</v>
      </c>
      <c r="N34" s="20">
        <v>6</v>
      </c>
      <c r="O34" s="20">
        <v>6</v>
      </c>
      <c r="P34" s="20">
        <v>5</v>
      </c>
      <c r="Q34" s="20">
        <v>3</v>
      </c>
      <c r="R34" s="20">
        <v>3</v>
      </c>
      <c r="S34" s="20">
        <v>8</v>
      </c>
      <c r="T34" s="20">
        <v>4</v>
      </c>
      <c r="U34" s="20">
        <f>SUM(K34:T34)</f>
        <v>47</v>
      </c>
      <c r="V34" s="20"/>
      <c r="W34" s="20"/>
    </row>
    <row r="35" spans="1:23" ht="15.75" x14ac:dyDescent="0.25">
      <c r="A35" s="12"/>
      <c r="B35" s="12"/>
      <c r="C35" s="12"/>
      <c r="D35" s="12"/>
      <c r="E35" s="12"/>
      <c r="F35" s="12"/>
      <c r="G35" s="20"/>
      <c r="H35" s="20"/>
      <c r="I35" s="20"/>
      <c r="J35" s="20"/>
      <c r="K35" s="20"/>
      <c r="L35" s="20"/>
      <c r="M35" s="20"/>
      <c r="N35" s="20"/>
      <c r="O35" s="20"/>
      <c r="R35" s="20"/>
      <c r="S35" s="20"/>
      <c r="T35" s="20"/>
      <c r="U35" s="20"/>
      <c r="V35" s="20"/>
      <c r="W35" s="20"/>
    </row>
    <row r="36" spans="1:23" x14ac:dyDescent="0.2">
      <c r="G36" s="20"/>
      <c r="H36" s="20"/>
      <c r="I36" s="20"/>
      <c r="J36" s="20"/>
      <c r="K36" s="20"/>
      <c r="L36" s="20"/>
      <c r="M36" s="20"/>
      <c r="N36" s="20"/>
      <c r="O36" s="20"/>
      <c r="R36" s="20"/>
      <c r="S36" s="20"/>
      <c r="T36" s="20"/>
      <c r="U36" s="20"/>
      <c r="V36" s="20"/>
      <c r="W36" s="20"/>
    </row>
    <row r="37" spans="1:23" x14ac:dyDescent="0.2">
      <c r="G37" s="20"/>
      <c r="H37" s="20"/>
      <c r="I37" s="20"/>
      <c r="J37" s="20"/>
      <c r="K37" s="20"/>
      <c r="L37" s="20"/>
      <c r="M37" s="20"/>
      <c r="N37" s="20"/>
      <c r="O37" s="20"/>
      <c r="R37" s="20"/>
      <c r="S37" s="20"/>
      <c r="T37" s="20"/>
      <c r="U37" s="20"/>
      <c r="V37" s="20"/>
      <c r="W37" s="20"/>
    </row>
    <row r="38" spans="1:23" x14ac:dyDescent="0.2">
      <c r="G38" s="20"/>
      <c r="H38" s="20"/>
      <c r="I38" s="20"/>
      <c r="J38" s="20"/>
      <c r="K38" s="20"/>
      <c r="L38" s="20"/>
      <c r="M38" s="20"/>
      <c r="N38" s="20"/>
      <c r="O38" s="20"/>
      <c r="R38" s="20"/>
      <c r="S38" s="20"/>
      <c r="T38" s="20"/>
      <c r="U38" s="20"/>
      <c r="V38" s="20"/>
      <c r="W38" s="20"/>
    </row>
    <row r="39" spans="1:23" x14ac:dyDescent="0.2">
      <c r="G39" s="20"/>
      <c r="H39" s="20"/>
      <c r="I39" s="20"/>
      <c r="J39" s="20"/>
      <c r="K39" s="20"/>
      <c r="L39" s="20"/>
      <c r="M39" s="20"/>
      <c r="N39" s="20"/>
      <c r="O39" s="20"/>
      <c r="R39" s="20"/>
      <c r="S39" s="20"/>
      <c r="T39" s="20"/>
      <c r="U39" s="20"/>
      <c r="V39" s="20"/>
      <c r="W39" s="20"/>
    </row>
  </sheetData>
  <sheetProtection algorithmName="SHA-512" hashValue="smnvEgWwRk6ZO5YA+C5C/1rc7P4XMiPY7xc9I7DD+QJMq6WnAJctJaG4NyaMo6+sS93Pd4KkLVveLj7lc2Q+fQ==" saltValue="zG71ClwUBbb3yr6cr+cO0Q==" spinCount="100000" sheet="1" objects="1" scenarios="1"/>
  <mergeCells count="11">
    <mergeCell ref="B31:E31"/>
    <mergeCell ref="B24:E24"/>
    <mergeCell ref="B10:E10"/>
    <mergeCell ref="B26:E26"/>
    <mergeCell ref="B27:E27"/>
    <mergeCell ref="B29:E29"/>
    <mergeCell ref="B30:E30"/>
    <mergeCell ref="B21:E21"/>
    <mergeCell ref="B25:E25"/>
    <mergeCell ref="B22:E22"/>
    <mergeCell ref="B23:E2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F5CAC-E386-477E-B1C9-6B594ADABFA1}">
  <dimension ref="A1:W40"/>
  <sheetViews>
    <sheetView tabSelected="1" zoomScale="70" zoomScaleNormal="70" workbookViewId="0">
      <selection activeCell="C12" sqref="C12:I12"/>
    </sheetView>
  </sheetViews>
  <sheetFormatPr defaultColWidth="9.21875" defaultRowHeight="15" x14ac:dyDescent="0.2"/>
  <cols>
    <col min="1" max="1" width="4.109375" style="1" customWidth="1"/>
    <col min="2" max="2" width="34.33203125" style="1" customWidth="1"/>
    <col min="3" max="5" width="9.21875" style="1"/>
    <col min="6" max="6" width="30.44140625" style="1" customWidth="1"/>
    <col min="7" max="7" width="9.88671875" style="1" customWidth="1"/>
    <col min="8" max="10" width="9.21875" style="1"/>
    <col min="11" max="11" width="4.109375" style="1" customWidth="1"/>
    <col min="12" max="20" width="9.21875" style="1"/>
    <col min="21" max="22" width="9.21875" style="20"/>
    <col min="23" max="16384" width="9.21875" style="1"/>
  </cols>
  <sheetData>
    <row r="1" spans="1:23" ht="27.95" customHeight="1" x14ac:dyDescent="0.2">
      <c r="A1" s="6"/>
      <c r="B1" s="6"/>
      <c r="C1" s="6"/>
      <c r="D1" s="6"/>
      <c r="E1" s="6"/>
      <c r="F1" s="6"/>
      <c r="G1" s="6"/>
      <c r="H1" s="6"/>
      <c r="I1" s="6"/>
      <c r="J1" s="6"/>
      <c r="K1" s="6"/>
      <c r="N1" s="20"/>
      <c r="O1" s="20"/>
      <c r="P1" s="20"/>
      <c r="Q1" s="20"/>
      <c r="R1" s="20"/>
      <c r="S1" s="20"/>
      <c r="T1" s="20"/>
    </row>
    <row r="2" spans="1:23" x14ac:dyDescent="0.2">
      <c r="A2" s="16"/>
      <c r="B2" s="3"/>
      <c r="C2" s="3"/>
      <c r="D2" s="3"/>
      <c r="E2" s="3"/>
      <c r="F2" s="3"/>
      <c r="G2" s="3"/>
      <c r="H2" s="3"/>
      <c r="I2" s="3"/>
      <c r="J2" s="3"/>
      <c r="K2" s="18"/>
      <c r="L2" s="29"/>
      <c r="M2" s="29"/>
      <c r="N2" s="20"/>
      <c r="O2" s="20"/>
      <c r="P2" s="20"/>
      <c r="Q2" s="20"/>
      <c r="R2" s="20"/>
      <c r="S2" s="20"/>
      <c r="T2" s="20"/>
      <c r="V2" s="29"/>
      <c r="W2" s="29"/>
    </row>
    <row r="3" spans="1:23" x14ac:dyDescent="0.2">
      <c r="A3" s="16"/>
      <c r="B3" s="5"/>
      <c r="C3" s="5"/>
      <c r="D3" s="5"/>
      <c r="E3" s="5"/>
      <c r="F3" s="5"/>
      <c r="G3" s="5"/>
      <c r="H3" s="5"/>
      <c r="I3" s="5"/>
      <c r="J3" s="5"/>
      <c r="K3" s="18"/>
      <c r="L3" s="29"/>
      <c r="M3" s="29"/>
      <c r="N3" s="20"/>
      <c r="O3" s="20"/>
      <c r="P3" s="20"/>
      <c r="Q3" s="20"/>
      <c r="R3" s="20"/>
      <c r="S3" s="20"/>
      <c r="T3" s="20"/>
      <c r="W3" s="29"/>
    </row>
    <row r="4" spans="1:23" x14ac:dyDescent="0.2">
      <c r="A4" s="16"/>
      <c r="B4" s="5"/>
      <c r="C4" s="5"/>
      <c r="D4" s="5"/>
      <c r="E4" s="5"/>
      <c r="F4" s="5"/>
      <c r="G4" s="5"/>
      <c r="H4" s="5"/>
      <c r="I4" s="5"/>
      <c r="J4" s="5"/>
      <c r="K4" s="18"/>
      <c r="L4" s="29"/>
      <c r="M4" s="29"/>
      <c r="N4" s="21"/>
      <c r="O4" s="21" t="s">
        <v>29</v>
      </c>
      <c r="P4" s="21"/>
      <c r="Q4" s="21" t="s">
        <v>30</v>
      </c>
      <c r="R4" s="21"/>
      <c r="S4" s="21" t="s">
        <v>31</v>
      </c>
      <c r="T4" s="21"/>
      <c r="U4" s="21"/>
      <c r="V4" s="21"/>
      <c r="W4" s="29"/>
    </row>
    <row r="5" spans="1:23" x14ac:dyDescent="0.2">
      <c r="A5" s="16"/>
      <c r="B5" s="6"/>
      <c r="C5" s="6"/>
      <c r="D5" s="6"/>
      <c r="E5" s="6"/>
      <c r="F5" s="6"/>
      <c r="G5" s="5"/>
      <c r="H5" s="5"/>
      <c r="I5" s="5"/>
      <c r="J5" s="5"/>
      <c r="K5" s="18"/>
      <c r="L5" s="29"/>
      <c r="M5" s="29"/>
      <c r="N5" s="21"/>
      <c r="O5" s="20" t="s">
        <v>32</v>
      </c>
      <c r="P5" s="21"/>
      <c r="Q5" s="20" t="s">
        <v>32</v>
      </c>
      <c r="R5" s="21"/>
      <c r="S5" s="20" t="s">
        <v>32</v>
      </c>
      <c r="T5" s="21"/>
      <c r="U5" s="21"/>
      <c r="V5" s="21"/>
      <c r="W5" s="29"/>
    </row>
    <row r="6" spans="1:23" ht="82.5" customHeight="1" x14ac:dyDescent="0.2">
      <c r="A6" s="16"/>
      <c r="B6" s="6"/>
      <c r="C6" s="6"/>
      <c r="D6" s="6"/>
      <c r="E6" s="6"/>
      <c r="F6" s="6"/>
      <c r="G6" s="5"/>
      <c r="H6" s="5"/>
      <c r="I6" s="5"/>
      <c r="J6" s="5"/>
      <c r="K6" s="18"/>
      <c r="L6" s="29"/>
      <c r="M6" s="29"/>
      <c r="N6" s="21"/>
      <c r="O6" s="21" t="s">
        <v>33</v>
      </c>
      <c r="P6" s="21"/>
      <c r="Q6" s="21" t="s">
        <v>88</v>
      </c>
      <c r="R6" s="21"/>
      <c r="S6" s="21" t="s">
        <v>89</v>
      </c>
      <c r="T6" s="21"/>
      <c r="U6" s="21"/>
      <c r="V6" s="21"/>
      <c r="W6" s="29"/>
    </row>
    <row r="7" spans="1:23" ht="69.95" customHeight="1" x14ac:dyDescent="0.2">
      <c r="A7" s="16"/>
      <c r="B7" s="5"/>
      <c r="C7" s="5"/>
      <c r="D7" s="5"/>
      <c r="E7" s="5"/>
      <c r="F7" s="5"/>
      <c r="G7" s="5"/>
      <c r="H7" s="5"/>
      <c r="I7" s="5"/>
      <c r="J7" s="5"/>
      <c r="K7" s="18"/>
      <c r="L7" s="29"/>
      <c r="N7" s="21"/>
      <c r="O7" s="21" t="s">
        <v>36</v>
      </c>
      <c r="P7" s="21"/>
      <c r="Q7" s="21" t="s">
        <v>37</v>
      </c>
      <c r="R7" s="21"/>
      <c r="S7" s="21" t="s">
        <v>38</v>
      </c>
      <c r="T7" s="21"/>
      <c r="U7" s="21"/>
      <c r="V7" s="21"/>
      <c r="W7" s="29"/>
    </row>
    <row r="8" spans="1:23" ht="30" customHeight="1" x14ac:dyDescent="0.2">
      <c r="A8" s="16"/>
      <c r="B8" s="7"/>
      <c r="C8" s="7"/>
      <c r="D8" s="7"/>
      <c r="E8" s="7"/>
      <c r="F8" s="7"/>
      <c r="G8" s="7"/>
      <c r="H8" s="7"/>
      <c r="I8" s="7"/>
      <c r="J8" s="7"/>
      <c r="K8" s="18"/>
      <c r="L8" s="29"/>
      <c r="N8" s="21"/>
      <c r="O8" s="21" t="s">
        <v>39</v>
      </c>
      <c r="P8" s="21"/>
      <c r="Q8" s="22" t="s">
        <v>90</v>
      </c>
      <c r="R8" s="21"/>
      <c r="S8" s="21" t="s">
        <v>41</v>
      </c>
      <c r="T8" s="21"/>
      <c r="U8" s="21"/>
      <c r="V8" s="21"/>
      <c r="W8" s="29"/>
    </row>
    <row r="9" spans="1:23" ht="39.950000000000003" customHeight="1" x14ac:dyDescent="0.2">
      <c r="A9" s="16"/>
      <c r="B9" s="8"/>
      <c r="C9" s="6"/>
      <c r="D9" s="6"/>
      <c r="E9" s="5"/>
      <c r="F9" s="5"/>
      <c r="G9" s="5"/>
      <c r="H9" s="5"/>
      <c r="I9" s="5"/>
      <c r="J9" s="6"/>
      <c r="K9" s="18"/>
      <c r="L9" s="29"/>
      <c r="N9" s="21"/>
      <c r="O9" s="21" t="s">
        <v>91</v>
      </c>
      <c r="P9" s="21"/>
      <c r="Q9" s="21" t="s">
        <v>92</v>
      </c>
      <c r="R9" s="21"/>
      <c r="S9" s="21" t="s">
        <v>93</v>
      </c>
      <c r="T9" s="21"/>
      <c r="U9" s="21"/>
      <c r="V9" s="21"/>
      <c r="W9" s="29"/>
    </row>
    <row r="10" spans="1:23" ht="24.95" customHeight="1" x14ac:dyDescent="0.25">
      <c r="A10" s="17"/>
      <c r="B10" s="273" t="s">
        <v>94</v>
      </c>
      <c r="C10" s="273"/>
      <c r="D10" s="273"/>
      <c r="E10" s="273"/>
      <c r="F10" s="273"/>
      <c r="G10" s="273"/>
      <c r="H10" s="273"/>
      <c r="I10" s="273"/>
      <c r="J10" s="273"/>
      <c r="K10" s="19"/>
      <c r="L10" s="29"/>
      <c r="N10" s="21"/>
      <c r="O10" s="21"/>
      <c r="P10" s="21"/>
      <c r="Q10" s="21" t="s">
        <v>95</v>
      </c>
      <c r="R10" s="21"/>
      <c r="S10" s="21" t="s">
        <v>96</v>
      </c>
      <c r="T10" s="21"/>
      <c r="U10" s="21"/>
      <c r="V10" s="21"/>
      <c r="W10" s="29"/>
    </row>
    <row r="11" spans="1:23" ht="24.95" customHeight="1" thickBot="1" x14ac:dyDescent="0.35">
      <c r="A11" s="17"/>
      <c r="B11" s="9"/>
      <c r="C11" s="9"/>
      <c r="D11" s="9"/>
      <c r="E11" s="9"/>
      <c r="F11" s="9"/>
      <c r="G11" s="9"/>
      <c r="H11" s="9"/>
      <c r="I11" s="9"/>
      <c r="J11" s="9"/>
      <c r="K11" s="19"/>
      <c r="L11" s="29"/>
      <c r="N11" s="21"/>
      <c r="O11" s="21"/>
      <c r="P11" s="21"/>
      <c r="Q11" s="21"/>
      <c r="R11" s="21"/>
      <c r="S11" s="21" t="s">
        <v>97</v>
      </c>
      <c r="T11" s="21"/>
      <c r="U11" s="21"/>
      <c r="V11" s="21"/>
    </row>
    <row r="12" spans="1:23" ht="24.95" customHeight="1" thickBot="1" x14ac:dyDescent="0.3">
      <c r="A12" s="17"/>
      <c r="B12" s="26" t="s">
        <v>98</v>
      </c>
      <c r="C12" s="284"/>
      <c r="D12" s="285"/>
      <c r="E12" s="285"/>
      <c r="F12" s="285"/>
      <c r="G12" s="285"/>
      <c r="H12" s="285"/>
      <c r="I12" s="286"/>
      <c r="J12" s="23"/>
      <c r="K12" s="19"/>
      <c r="L12" s="29"/>
      <c r="M12" s="29"/>
      <c r="N12" s="21"/>
      <c r="O12" s="21" t="s">
        <v>99</v>
      </c>
      <c r="P12" s="21"/>
      <c r="Q12" s="21"/>
      <c r="R12" s="21"/>
      <c r="S12" s="20"/>
      <c r="T12" s="21"/>
      <c r="U12" s="21" t="s">
        <v>100</v>
      </c>
      <c r="V12" s="21"/>
      <c r="W12" s="29"/>
    </row>
    <row r="13" spans="1:23" ht="12" customHeight="1" thickBot="1" x14ac:dyDescent="0.35">
      <c r="A13" s="17"/>
      <c r="B13" s="27"/>
      <c r="C13" s="9"/>
      <c r="D13" s="9"/>
      <c r="E13" s="9"/>
      <c r="F13" s="9"/>
      <c r="G13" s="9"/>
      <c r="H13" s="9"/>
      <c r="I13" s="9"/>
      <c r="J13" s="9"/>
      <c r="K13" s="19"/>
      <c r="L13" s="29"/>
      <c r="M13" s="29"/>
      <c r="N13" s="21"/>
      <c r="O13" s="20" t="s">
        <v>32</v>
      </c>
      <c r="P13" s="21"/>
      <c r="Q13" s="21"/>
      <c r="R13" s="21"/>
      <c r="S13" s="21" t="s">
        <v>101</v>
      </c>
      <c r="T13" s="21"/>
      <c r="U13" s="21" t="s">
        <v>102</v>
      </c>
      <c r="V13" s="21"/>
      <c r="W13" s="29"/>
    </row>
    <row r="14" spans="1:23" ht="24.95" customHeight="1" thickBot="1" x14ac:dyDescent="0.3">
      <c r="A14" s="17"/>
      <c r="B14" s="26" t="s">
        <v>103</v>
      </c>
      <c r="C14" s="281"/>
      <c r="D14" s="287"/>
      <c r="E14" s="287"/>
      <c r="F14" s="287"/>
      <c r="G14" s="287"/>
      <c r="H14" s="287"/>
      <c r="I14" s="282"/>
      <c r="J14" s="24"/>
      <c r="K14" s="19"/>
      <c r="L14" s="29"/>
      <c r="M14" s="29"/>
      <c r="N14" s="21"/>
      <c r="O14" s="21" t="s">
        <v>104</v>
      </c>
      <c r="P14" s="21"/>
      <c r="Q14" s="21"/>
      <c r="R14" s="21"/>
      <c r="S14" s="21" t="s">
        <v>32</v>
      </c>
      <c r="T14" s="21"/>
      <c r="U14" s="21" t="s">
        <v>105</v>
      </c>
      <c r="V14" s="21"/>
      <c r="W14" s="29"/>
    </row>
    <row r="15" spans="1:23" ht="12" customHeight="1" thickBot="1" x14ac:dyDescent="0.35">
      <c r="A15" s="17"/>
      <c r="B15" s="27"/>
      <c r="C15" s="9"/>
      <c r="D15" s="9"/>
      <c r="E15" s="9"/>
      <c r="F15" s="9"/>
      <c r="G15" s="9"/>
      <c r="H15" s="9"/>
      <c r="I15" s="9"/>
      <c r="J15" s="9"/>
      <c r="K15" s="19"/>
      <c r="L15" s="29"/>
      <c r="M15" s="29"/>
      <c r="N15" s="21"/>
      <c r="O15" s="21" t="s">
        <v>106</v>
      </c>
      <c r="P15" s="21"/>
      <c r="Q15" s="21"/>
      <c r="R15" s="21"/>
      <c r="S15" s="21" t="s">
        <v>107</v>
      </c>
      <c r="T15" s="21"/>
      <c r="U15" s="21"/>
      <c r="V15" s="21"/>
      <c r="W15" s="29"/>
    </row>
    <row r="16" spans="1:23" ht="24.95" customHeight="1" thickBot="1" x14ac:dyDescent="0.35">
      <c r="A16" s="17"/>
      <c r="B16" s="26" t="s">
        <v>108</v>
      </c>
      <c r="C16" s="274"/>
      <c r="D16" s="275"/>
      <c r="E16" s="275"/>
      <c r="F16" s="276"/>
      <c r="G16" s="9"/>
      <c r="H16" s="9"/>
      <c r="I16" s="9"/>
      <c r="J16" s="9"/>
      <c r="K16" s="19"/>
      <c r="L16" s="29"/>
      <c r="M16" s="29"/>
      <c r="N16" s="21"/>
      <c r="O16" s="21" t="s">
        <v>109</v>
      </c>
      <c r="P16" s="21"/>
      <c r="Q16" s="21"/>
      <c r="R16" s="21"/>
      <c r="S16" s="21" t="s">
        <v>110</v>
      </c>
      <c r="T16" s="21"/>
      <c r="U16" s="21"/>
      <c r="V16" s="21"/>
      <c r="W16" s="29"/>
    </row>
    <row r="17" spans="1:23" ht="12" customHeight="1" thickBot="1" x14ac:dyDescent="0.35">
      <c r="A17" s="17"/>
      <c r="B17" s="27"/>
      <c r="C17" s="9"/>
      <c r="D17" s="9"/>
      <c r="E17" s="9"/>
      <c r="F17" s="9"/>
      <c r="G17" s="9"/>
      <c r="H17" s="9"/>
      <c r="I17" s="9"/>
      <c r="J17" s="9"/>
      <c r="K17" s="19"/>
      <c r="L17" s="29"/>
      <c r="M17" s="29"/>
      <c r="N17" s="21"/>
      <c r="O17" s="21" t="s">
        <v>111</v>
      </c>
      <c r="P17" s="21"/>
      <c r="Q17" s="21"/>
      <c r="R17" s="21"/>
      <c r="S17" s="21" t="s">
        <v>112</v>
      </c>
      <c r="T17" s="21"/>
      <c r="U17" s="21"/>
      <c r="V17" s="21"/>
      <c r="W17" s="29"/>
    </row>
    <row r="18" spans="1:23" ht="24.95" customHeight="1" thickBot="1" x14ac:dyDescent="0.35">
      <c r="A18" s="17"/>
      <c r="B18" s="26" t="s">
        <v>113</v>
      </c>
      <c r="C18" s="277"/>
      <c r="D18" s="278"/>
      <c r="E18" s="278"/>
      <c r="F18" s="279"/>
      <c r="G18" s="9"/>
      <c r="H18" s="9"/>
      <c r="I18" s="9"/>
      <c r="J18" s="9"/>
      <c r="K18" s="19"/>
      <c r="L18" s="29"/>
      <c r="M18" s="29"/>
      <c r="N18" s="21"/>
      <c r="O18" s="21" t="s">
        <v>114</v>
      </c>
      <c r="P18" s="21"/>
      <c r="Q18" s="21"/>
      <c r="R18" s="21"/>
      <c r="S18" s="21" t="s">
        <v>115</v>
      </c>
      <c r="T18" s="21"/>
      <c r="U18" s="21"/>
      <c r="V18" s="21"/>
      <c r="W18" s="29"/>
    </row>
    <row r="19" spans="1:23" ht="12" customHeight="1" x14ac:dyDescent="0.3">
      <c r="A19" s="17"/>
      <c r="B19" s="9"/>
      <c r="C19" s="9"/>
      <c r="D19" s="9"/>
      <c r="E19" s="9"/>
      <c r="F19" s="9"/>
      <c r="G19" s="9"/>
      <c r="H19" s="9"/>
      <c r="I19" s="9"/>
      <c r="J19" s="9"/>
      <c r="K19" s="19"/>
      <c r="L19" s="29"/>
      <c r="M19" s="29"/>
      <c r="N19" s="21"/>
      <c r="O19" s="21" t="s">
        <v>116</v>
      </c>
      <c r="P19" s="21"/>
      <c r="Q19" s="21"/>
      <c r="R19" s="21"/>
      <c r="S19" s="21" t="s">
        <v>117</v>
      </c>
      <c r="T19" s="21"/>
      <c r="U19" s="21"/>
      <c r="V19" s="21"/>
      <c r="W19" s="29"/>
    </row>
    <row r="20" spans="1:23" ht="12" customHeight="1" x14ac:dyDescent="0.3">
      <c r="A20" s="17"/>
      <c r="B20" s="9"/>
      <c r="C20" s="11"/>
      <c r="D20" s="11"/>
      <c r="E20" s="11"/>
      <c r="F20" s="11"/>
      <c r="G20" s="11"/>
      <c r="H20" s="11"/>
      <c r="I20" s="9"/>
      <c r="J20" s="9"/>
      <c r="K20" s="19"/>
      <c r="L20" s="29"/>
      <c r="M20" s="29"/>
      <c r="N20" s="21"/>
      <c r="O20" s="21" t="s">
        <v>118</v>
      </c>
      <c r="P20" s="21"/>
      <c r="Q20" s="21"/>
      <c r="R20" s="21"/>
      <c r="S20" s="21" t="s">
        <v>119</v>
      </c>
      <c r="T20" s="21"/>
      <c r="U20" s="21"/>
      <c r="V20" s="21"/>
      <c r="W20" s="29"/>
    </row>
    <row r="21" spans="1:23" ht="24.95" customHeight="1" x14ac:dyDescent="0.3">
      <c r="A21" s="17"/>
      <c r="B21" s="280" t="s">
        <v>120</v>
      </c>
      <c r="C21" s="280"/>
      <c r="D21" s="280"/>
      <c r="E21" s="280"/>
      <c r="F21" s="280"/>
      <c r="G21" s="280"/>
      <c r="H21" s="280"/>
      <c r="I21" s="280"/>
      <c r="J21" s="280"/>
      <c r="K21" s="19"/>
      <c r="L21" s="29"/>
      <c r="M21" s="29"/>
      <c r="N21" s="21"/>
      <c r="O21" s="21" t="s">
        <v>121</v>
      </c>
      <c r="P21" s="21"/>
      <c r="Q21" s="21"/>
      <c r="R21" s="21"/>
      <c r="S21" s="21" t="s">
        <v>122</v>
      </c>
      <c r="T21" s="21"/>
      <c r="U21" s="21"/>
      <c r="V21" s="21"/>
      <c r="W21" s="29"/>
    </row>
    <row r="22" spans="1:23" ht="24.95" customHeight="1" thickBot="1" x14ac:dyDescent="0.35">
      <c r="A22" s="17"/>
      <c r="B22" s="9"/>
      <c r="C22" s="9"/>
      <c r="D22" s="9"/>
      <c r="E22" s="9"/>
      <c r="F22" s="9"/>
      <c r="G22" s="9"/>
      <c r="H22" s="9"/>
      <c r="I22" s="9"/>
      <c r="J22" s="9"/>
      <c r="K22" s="19"/>
      <c r="M22" s="29"/>
      <c r="N22" s="21"/>
      <c r="O22" s="21" t="s">
        <v>123</v>
      </c>
      <c r="P22" s="21"/>
      <c r="Q22" s="21"/>
      <c r="R22" s="21"/>
      <c r="S22" s="21" t="s">
        <v>124</v>
      </c>
      <c r="T22" s="21"/>
      <c r="U22" s="21"/>
      <c r="V22" s="21"/>
      <c r="W22" s="29"/>
    </row>
    <row r="23" spans="1:23" ht="24.95" customHeight="1" thickBot="1" x14ac:dyDescent="0.3">
      <c r="A23" s="17"/>
      <c r="B23" s="26" t="s">
        <v>125</v>
      </c>
      <c r="C23" s="281"/>
      <c r="D23" s="287"/>
      <c r="E23" s="287"/>
      <c r="F23" s="287"/>
      <c r="G23" s="287"/>
      <c r="H23" s="287"/>
      <c r="I23" s="282"/>
      <c r="J23" s="23"/>
      <c r="K23" s="19"/>
      <c r="M23" s="29"/>
      <c r="N23" s="21"/>
      <c r="O23" s="21" t="s">
        <v>122</v>
      </c>
      <c r="P23" s="21"/>
      <c r="Q23" s="21"/>
      <c r="R23" s="21"/>
      <c r="S23" s="21" t="s">
        <v>126</v>
      </c>
      <c r="T23" s="21"/>
      <c r="U23" s="21"/>
      <c r="V23" s="21"/>
      <c r="W23" s="29"/>
    </row>
    <row r="24" spans="1:23" ht="12" customHeight="1" thickBot="1" x14ac:dyDescent="0.35">
      <c r="A24" s="17"/>
      <c r="B24" s="10"/>
      <c r="C24" s="9"/>
      <c r="D24" s="9"/>
      <c r="E24" s="9"/>
      <c r="F24" s="9"/>
      <c r="G24" s="9"/>
      <c r="H24" s="9"/>
      <c r="I24" s="9"/>
      <c r="J24" s="9"/>
      <c r="K24" s="19"/>
      <c r="M24" s="29"/>
      <c r="N24" s="21"/>
      <c r="O24" s="21" t="s">
        <v>127</v>
      </c>
      <c r="P24" s="21"/>
      <c r="Q24" s="21"/>
      <c r="R24" s="21"/>
      <c r="S24" s="21" t="s">
        <v>128</v>
      </c>
      <c r="T24" s="21"/>
      <c r="U24" s="21"/>
      <c r="V24" s="21"/>
      <c r="W24" s="29"/>
    </row>
    <row r="25" spans="1:23" ht="24.95" customHeight="1" thickBot="1" x14ac:dyDescent="0.3">
      <c r="A25" s="17"/>
      <c r="B25" s="25" t="s">
        <v>129</v>
      </c>
      <c r="C25" s="281"/>
      <c r="D25" s="287"/>
      <c r="E25" s="287"/>
      <c r="F25" s="287"/>
      <c r="G25" s="287"/>
      <c r="H25" s="287"/>
      <c r="I25" s="282"/>
      <c r="J25" s="23"/>
      <c r="K25" s="19"/>
      <c r="M25" s="29"/>
      <c r="N25" s="21"/>
      <c r="O25" s="21" t="s">
        <v>128</v>
      </c>
      <c r="P25" s="21"/>
      <c r="Q25" s="21"/>
      <c r="R25" s="21"/>
      <c r="S25" s="21" t="s">
        <v>130</v>
      </c>
      <c r="T25" s="21"/>
      <c r="U25" s="21"/>
      <c r="V25" s="21"/>
      <c r="W25" s="29"/>
    </row>
    <row r="26" spans="1:23" ht="12" customHeight="1" x14ac:dyDescent="0.3">
      <c r="A26" s="17"/>
      <c r="B26" s="9"/>
      <c r="C26" s="9"/>
      <c r="D26" s="9"/>
      <c r="E26" s="9"/>
      <c r="F26" s="9"/>
      <c r="G26" s="9"/>
      <c r="H26" s="9"/>
      <c r="I26" s="9"/>
      <c r="J26" s="9"/>
      <c r="K26" s="19"/>
      <c r="M26" s="29"/>
      <c r="N26" s="21"/>
      <c r="O26" s="21" t="s">
        <v>131</v>
      </c>
      <c r="P26" s="21"/>
      <c r="Q26" s="21"/>
      <c r="R26" s="21"/>
      <c r="S26" s="21" t="s">
        <v>132</v>
      </c>
      <c r="T26" s="21"/>
      <c r="U26" s="21"/>
      <c r="V26" s="21"/>
      <c r="W26" s="29"/>
    </row>
    <row r="27" spans="1:23" ht="47.1" customHeight="1" thickBot="1" x14ac:dyDescent="0.3">
      <c r="A27" s="17"/>
      <c r="B27" s="288"/>
      <c r="C27" s="289"/>
      <c r="D27" s="289"/>
      <c r="E27" s="289"/>
      <c r="F27" s="289"/>
      <c r="G27" s="289"/>
      <c r="H27" s="289"/>
      <c r="I27" s="289"/>
      <c r="J27" s="289"/>
      <c r="K27" s="19"/>
      <c r="M27" s="29"/>
      <c r="N27" s="21"/>
      <c r="O27" s="21" t="s">
        <v>133</v>
      </c>
      <c r="P27" s="21"/>
      <c r="Q27" s="21"/>
      <c r="R27" s="21"/>
      <c r="S27" s="21"/>
      <c r="T27" s="21"/>
      <c r="U27" s="21"/>
      <c r="V27" s="21"/>
      <c r="W27" s="29"/>
    </row>
    <row r="28" spans="1:23" ht="24.95" customHeight="1" thickBot="1" x14ac:dyDescent="0.35">
      <c r="A28" s="17"/>
      <c r="B28" s="25" t="s">
        <v>29</v>
      </c>
      <c r="C28" s="281" t="s">
        <v>32</v>
      </c>
      <c r="D28" s="282"/>
      <c r="E28" s="10"/>
      <c r="F28" s="25" t="s">
        <v>30</v>
      </c>
      <c r="G28" s="281" t="s">
        <v>32</v>
      </c>
      <c r="H28" s="282"/>
      <c r="I28" s="6"/>
      <c r="J28" s="10"/>
      <c r="K28" s="19"/>
      <c r="M28" s="29"/>
      <c r="N28" s="21"/>
      <c r="O28" s="20"/>
      <c r="P28" s="21"/>
      <c r="Q28" s="21"/>
      <c r="R28" s="21"/>
      <c r="S28" s="21"/>
      <c r="T28" s="21"/>
      <c r="U28" s="21"/>
      <c r="V28" s="21"/>
      <c r="W28" s="29"/>
    </row>
    <row r="29" spans="1:23" ht="12" customHeight="1" thickBot="1" x14ac:dyDescent="0.35">
      <c r="A29" s="17"/>
      <c r="B29" s="10"/>
      <c r="C29" s="9"/>
      <c r="D29" s="9"/>
      <c r="E29" s="10"/>
      <c r="F29" s="10"/>
      <c r="G29" s="10"/>
      <c r="H29" s="9"/>
      <c r="I29" s="9"/>
      <c r="J29" s="10"/>
      <c r="K29" s="19"/>
      <c r="M29" s="29"/>
      <c r="N29" s="21"/>
      <c r="O29" s="21" t="s">
        <v>134</v>
      </c>
      <c r="P29" s="21"/>
      <c r="Q29" s="21"/>
      <c r="R29" s="21"/>
      <c r="S29" s="21"/>
      <c r="T29" s="21"/>
      <c r="U29" s="21"/>
      <c r="V29" s="21"/>
      <c r="W29" s="29"/>
    </row>
    <row r="30" spans="1:23" ht="24.95" customHeight="1" thickBot="1" x14ac:dyDescent="0.35">
      <c r="A30" s="17"/>
      <c r="B30" s="25" t="s">
        <v>31</v>
      </c>
      <c r="C30" s="281" t="s">
        <v>32</v>
      </c>
      <c r="D30" s="282"/>
      <c r="E30" s="10"/>
      <c r="F30" s="25" t="s">
        <v>99</v>
      </c>
      <c r="G30" s="281" t="s">
        <v>32</v>
      </c>
      <c r="H30" s="282"/>
      <c r="I30" s="6"/>
      <c r="J30" s="10"/>
      <c r="K30" s="19"/>
      <c r="M30" s="29"/>
      <c r="N30" s="21"/>
      <c r="O30" s="20" t="s">
        <v>32</v>
      </c>
      <c r="P30" s="21"/>
      <c r="Q30" s="21"/>
      <c r="R30" s="21"/>
      <c r="S30" s="21"/>
      <c r="T30" s="21"/>
      <c r="U30" s="21"/>
      <c r="V30" s="21"/>
      <c r="W30" s="29"/>
    </row>
    <row r="31" spans="1:23" ht="12" customHeight="1" thickBot="1" x14ac:dyDescent="0.35">
      <c r="A31" s="17"/>
      <c r="B31" s="10"/>
      <c r="C31" s="9"/>
      <c r="D31" s="9"/>
      <c r="E31" s="10"/>
      <c r="F31" s="10"/>
      <c r="G31" s="10"/>
      <c r="H31" s="10"/>
      <c r="I31" s="10"/>
      <c r="J31" s="10"/>
      <c r="K31" s="19"/>
      <c r="M31" s="29"/>
      <c r="N31" s="21"/>
      <c r="O31" s="21" t="s">
        <v>135</v>
      </c>
      <c r="P31" s="21"/>
      <c r="Q31" s="21"/>
      <c r="R31" s="21"/>
      <c r="S31" s="21"/>
      <c r="T31" s="21"/>
      <c r="U31" s="21"/>
      <c r="V31" s="21"/>
      <c r="W31" s="29"/>
    </row>
    <row r="32" spans="1:23" ht="24.95" customHeight="1" thickBot="1" x14ac:dyDescent="0.35">
      <c r="A32" s="17"/>
      <c r="B32" s="25" t="s">
        <v>101</v>
      </c>
      <c r="C32" s="281" t="s">
        <v>32</v>
      </c>
      <c r="D32" s="282"/>
      <c r="E32" s="10"/>
      <c r="F32" s="10"/>
      <c r="G32" s="10"/>
      <c r="H32" s="10"/>
      <c r="I32" s="10"/>
      <c r="J32" s="10"/>
      <c r="K32" s="19"/>
      <c r="M32" s="29"/>
      <c r="N32" s="21"/>
      <c r="O32" s="21" t="s">
        <v>136</v>
      </c>
      <c r="P32" s="21"/>
      <c r="Q32" s="21"/>
      <c r="R32" s="21"/>
      <c r="S32" s="21"/>
      <c r="T32" s="21"/>
      <c r="U32" s="21"/>
      <c r="V32" s="21"/>
      <c r="W32" s="29"/>
    </row>
    <row r="33" spans="1:23" ht="12" customHeight="1" x14ac:dyDescent="0.3">
      <c r="A33" s="17"/>
      <c r="B33" s="10"/>
      <c r="C33" s="10"/>
      <c r="D33" s="10"/>
      <c r="E33" s="10"/>
      <c r="F33" s="10"/>
      <c r="G33" s="10"/>
      <c r="H33" s="10"/>
      <c r="I33" s="10"/>
      <c r="J33" s="10"/>
      <c r="K33" s="19"/>
      <c r="M33" s="29"/>
      <c r="N33" s="21"/>
      <c r="O33" s="21" t="s">
        <v>137</v>
      </c>
      <c r="P33" s="21"/>
      <c r="Q33" s="21"/>
      <c r="R33" s="21"/>
      <c r="S33" s="21"/>
      <c r="T33" s="21"/>
      <c r="U33" s="21"/>
      <c r="V33" s="21"/>
      <c r="W33" s="29"/>
    </row>
    <row r="34" spans="1:23" ht="24.95" customHeight="1" x14ac:dyDescent="0.3">
      <c r="A34" s="17"/>
      <c r="B34" s="25" t="s">
        <v>138</v>
      </c>
      <c r="C34" s="28" t="s">
        <v>102</v>
      </c>
      <c r="D34" s="178" t="b">
        <v>0</v>
      </c>
      <c r="E34" s="28" t="s">
        <v>105</v>
      </c>
      <c r="F34" s="179" t="b">
        <v>0</v>
      </c>
      <c r="G34" s="10"/>
      <c r="H34" s="10"/>
      <c r="I34" s="10"/>
      <c r="J34" s="10"/>
      <c r="K34" s="19"/>
      <c r="M34" s="29"/>
      <c r="N34" s="20"/>
      <c r="O34" s="20"/>
      <c r="P34" s="20"/>
      <c r="Q34" s="20"/>
      <c r="R34" s="20"/>
      <c r="S34" s="20"/>
      <c r="T34" s="20"/>
      <c r="W34" s="29"/>
    </row>
    <row r="35" spans="1:23" ht="39.950000000000003" customHeight="1" x14ac:dyDescent="0.25">
      <c r="A35" s="17"/>
      <c r="B35" s="12"/>
      <c r="C35" s="12"/>
      <c r="D35" s="12"/>
      <c r="E35" s="12"/>
      <c r="F35" s="12"/>
      <c r="G35" s="12"/>
      <c r="H35" s="12"/>
      <c r="I35" s="12"/>
      <c r="J35" s="12"/>
      <c r="K35" s="19"/>
      <c r="M35" s="29"/>
      <c r="N35" s="20"/>
      <c r="O35" s="20"/>
      <c r="P35" s="20"/>
      <c r="Q35" s="20"/>
      <c r="R35" s="20"/>
      <c r="S35" s="20"/>
      <c r="T35" s="20"/>
      <c r="W35" s="29"/>
    </row>
    <row r="36" spans="1:23" ht="123" customHeight="1" x14ac:dyDescent="0.35">
      <c r="A36" s="17"/>
      <c r="B36" s="283" t="s">
        <v>139</v>
      </c>
      <c r="C36" s="283"/>
      <c r="D36" s="283"/>
      <c r="E36" s="283"/>
      <c r="F36" s="283"/>
      <c r="G36" s="283"/>
      <c r="H36" s="283"/>
      <c r="I36" s="13" t="b">
        <v>0</v>
      </c>
      <c r="J36" s="12"/>
      <c r="K36" s="19"/>
      <c r="N36" s="20"/>
      <c r="O36" s="20"/>
      <c r="P36" s="20"/>
      <c r="Q36" s="20"/>
      <c r="R36" s="20"/>
      <c r="S36" s="20"/>
      <c r="T36" s="20"/>
    </row>
    <row r="37" spans="1:23" ht="15.75" x14ac:dyDescent="0.25">
      <c r="A37" s="17"/>
      <c r="B37" s="12"/>
      <c r="C37" s="12"/>
      <c r="D37" s="12"/>
      <c r="E37" s="12"/>
      <c r="F37" s="12"/>
      <c r="G37" s="12"/>
      <c r="H37" s="12"/>
      <c r="I37" s="12"/>
      <c r="J37" s="12"/>
      <c r="K37" s="19"/>
      <c r="N37" s="20"/>
      <c r="O37" s="20"/>
      <c r="P37" s="20"/>
      <c r="Q37" s="20"/>
      <c r="R37" s="20"/>
      <c r="S37" s="20"/>
      <c r="T37" s="20"/>
    </row>
    <row r="38" spans="1:23" ht="15.75" x14ac:dyDescent="0.25">
      <c r="A38" s="17"/>
      <c r="B38" s="4"/>
      <c r="C38" s="4"/>
      <c r="D38" s="4"/>
      <c r="E38" s="4"/>
      <c r="F38" s="4"/>
      <c r="G38" s="4"/>
      <c r="H38" s="4"/>
      <c r="I38" s="4"/>
      <c r="J38" s="4"/>
      <c r="K38" s="19"/>
      <c r="N38" s="20"/>
      <c r="O38" s="20"/>
      <c r="P38" s="20"/>
      <c r="Q38" s="20"/>
      <c r="R38" s="20"/>
      <c r="S38" s="20"/>
      <c r="T38" s="20"/>
    </row>
    <row r="39" spans="1:23" ht="15.75" x14ac:dyDescent="0.25">
      <c r="A39" s="12"/>
      <c r="B39" s="12"/>
      <c r="C39" s="12"/>
      <c r="D39" s="12"/>
      <c r="E39" s="12"/>
      <c r="F39" s="12"/>
      <c r="G39" s="12"/>
      <c r="H39" s="12"/>
      <c r="I39" s="12"/>
      <c r="J39" s="12"/>
      <c r="K39" s="12"/>
    </row>
    <row r="40" spans="1:23" ht="15.75" x14ac:dyDescent="0.25">
      <c r="A40" s="12"/>
      <c r="B40" s="12"/>
      <c r="C40" s="12"/>
      <c r="D40" s="12"/>
      <c r="E40" s="12"/>
      <c r="F40" s="12"/>
      <c r="G40" s="12"/>
      <c r="H40" s="12"/>
      <c r="I40" s="12"/>
      <c r="J40" s="12"/>
      <c r="K40" s="12"/>
    </row>
  </sheetData>
  <protectedRanges>
    <protectedRange sqref="L1:XFD1048576" name="Grey space 1"/>
    <protectedRange algorithmName="SHA-512" hashValue="AHWwY+RXpiN266EzPJqit08qpnumC4x0nwp3eSI9R2Ie2DpnljH++udLpDL+XtA8Eq9LzHdjwCyEbjppvqdZzw==" saltValue="1mDaiXk7Ub+elkedNsBi+w==" spinCount="100000" sqref="A1:XFD10" name="Title section"/>
    <protectedRange algorithmName="SHA-512" hashValue="6ndCtWl29y+wfMJikWq/53WKT/u3P8Oou1tALICETVi7OczvI+LQFW37TkmQdjAeK2BGDD0R+97x3v9Jr+u0ZQ==" saltValue="7juG6wl1CUI5Ofzc5DJtkg==" spinCount="100000" sqref="A41:XFD1048576" name="grey space 2"/>
  </protectedRanges>
  <mergeCells count="15">
    <mergeCell ref="B36:H36"/>
    <mergeCell ref="C12:I12"/>
    <mergeCell ref="C14:I14"/>
    <mergeCell ref="C23:I23"/>
    <mergeCell ref="C25:I25"/>
    <mergeCell ref="B27:J27"/>
    <mergeCell ref="C28:D28"/>
    <mergeCell ref="G28:H28"/>
    <mergeCell ref="C30:D30"/>
    <mergeCell ref="G30:H30"/>
    <mergeCell ref="B10:J10"/>
    <mergeCell ref="C16:F16"/>
    <mergeCell ref="C18:F18"/>
    <mergeCell ref="B21:J21"/>
    <mergeCell ref="C32:D32"/>
  </mergeCells>
  <dataValidations count="6">
    <dataValidation type="list" allowBlank="1" showInputMessage="1" showErrorMessage="1" promptTitle="Industry Type" sqref="O22 N20 S23 P20:R20 T20:V20" xr:uid="{451B4253-DC48-49DA-B5BA-9F1752424E08}">
      <formula1>#REF!</formula1>
    </dataValidation>
    <dataValidation type="list" allowBlank="1" showInputMessage="1" showErrorMessage="1" promptTitle="Number of Employees" sqref="C30" xr:uid="{DA547935-40CE-4979-80D0-032359E79EA9}">
      <formula1>$S$5:$S$10</formula1>
    </dataValidation>
    <dataValidation type="list" allowBlank="1" showInputMessage="1" showErrorMessage="1" promptTitle="Industry Type" sqref="G30" xr:uid="{0447F5D2-E755-49D8-93AA-799D351BDC32}">
      <formula1>$O$13:$O$27</formula1>
    </dataValidation>
    <dataValidation type="list" allowBlank="1" showInputMessage="1" showErrorMessage="1" promptTitle="Building Type" sqref="C32" xr:uid="{B37300CD-CE9D-40ED-A8A3-CB5B2125C784}">
      <formula1>$S$14:$S$26</formula1>
    </dataValidation>
    <dataValidation type="list" allowBlank="1" showInputMessage="1" showErrorMessage="1" promptTitle="Building Size" sqref="C28" xr:uid="{E4EB80AB-151B-4600-AECF-1B0A3327CEB5}">
      <formula1>$O$5:$O$9</formula1>
    </dataValidation>
    <dataValidation type="list" allowBlank="1" showInputMessage="1" showErrorMessage="1" promptTitle="Property Lot Size" sqref="G28" xr:uid="{939727F5-A787-41F1-B82E-0DF9533366C6}">
      <formula1>$Q$5:$Q$10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56C44F-2BCD-48FF-A649-B35A0FC2483C}">
  <dimension ref="A1:AG473"/>
  <sheetViews>
    <sheetView topLeftCell="A317" zoomScale="90" zoomScaleNormal="90" zoomScaleSheetLayoutView="100" zoomScalePageLayoutView="110" workbookViewId="0">
      <selection activeCell="M318" sqref="M318"/>
    </sheetView>
  </sheetViews>
  <sheetFormatPr defaultColWidth="8.88671875" defaultRowHeight="15" x14ac:dyDescent="0.2"/>
  <cols>
    <col min="1" max="1" width="3.109375" style="20" customWidth="1"/>
    <col min="2" max="9" width="10.77734375" style="20" customWidth="1"/>
    <col min="10" max="10" width="14.33203125" style="112" customWidth="1"/>
    <col min="11" max="11" width="3" style="20" customWidth="1"/>
    <col min="12" max="12" width="11.44140625" style="20" customWidth="1"/>
    <col min="13" max="17" width="8.88671875" style="20"/>
    <col min="18" max="22" width="8.88671875" style="29"/>
    <col min="23" max="16384" width="8.88671875" style="20"/>
  </cols>
  <sheetData>
    <row r="1" spans="1:26" ht="27.95" customHeight="1" x14ac:dyDescent="0.2">
      <c r="A1" s="6"/>
      <c r="B1" s="6"/>
      <c r="C1" s="6"/>
      <c r="D1" s="6"/>
      <c r="E1" s="6"/>
      <c r="F1" s="6"/>
      <c r="G1" s="6"/>
      <c r="H1" s="6"/>
      <c r="I1" s="6"/>
      <c r="J1" s="118"/>
      <c r="K1" s="6"/>
    </row>
    <row r="2" spans="1:26" x14ac:dyDescent="0.2">
      <c r="A2" s="6"/>
      <c r="B2" s="6"/>
      <c r="C2" s="6"/>
      <c r="D2" s="6"/>
      <c r="E2" s="6"/>
      <c r="F2" s="6"/>
      <c r="G2" s="6"/>
      <c r="H2" s="6"/>
      <c r="I2" s="6"/>
      <c r="J2" s="118"/>
      <c r="K2" s="6"/>
    </row>
    <row r="3" spans="1:26" x14ac:dyDescent="0.2">
      <c r="A3" s="6"/>
      <c r="B3" s="18"/>
      <c r="C3" s="6"/>
      <c r="D3" s="6"/>
      <c r="E3" s="6"/>
      <c r="F3" s="6"/>
      <c r="G3" s="6"/>
      <c r="H3" s="6"/>
      <c r="I3" s="6"/>
      <c r="J3" s="230"/>
      <c r="K3" s="6"/>
    </row>
    <row r="4" spans="1:26" x14ac:dyDescent="0.2">
      <c r="A4" s="6"/>
      <c r="B4" s="18"/>
      <c r="C4" s="6"/>
      <c r="D4" s="6"/>
      <c r="E4" s="6"/>
      <c r="F4" s="6"/>
      <c r="G4" s="6"/>
      <c r="H4" s="6"/>
      <c r="I4" s="6"/>
      <c r="J4" s="230"/>
      <c r="K4" s="6"/>
    </row>
    <row r="5" spans="1:26" x14ac:dyDescent="0.2">
      <c r="A5" s="6"/>
      <c r="B5" s="18"/>
      <c r="C5" s="6"/>
      <c r="D5" s="6"/>
      <c r="E5" s="6"/>
      <c r="F5" s="6"/>
      <c r="G5" s="6"/>
      <c r="H5" s="6"/>
      <c r="I5" s="6"/>
      <c r="J5" s="230"/>
      <c r="K5" s="6"/>
    </row>
    <row r="6" spans="1:26" x14ac:dyDescent="0.2">
      <c r="A6" s="6"/>
      <c r="B6" s="18"/>
      <c r="C6" s="6"/>
      <c r="D6" s="6"/>
      <c r="E6" s="6"/>
      <c r="F6" s="6"/>
      <c r="G6" s="6"/>
      <c r="H6" s="6"/>
      <c r="I6" s="6"/>
      <c r="J6" s="230"/>
      <c r="K6" s="6"/>
    </row>
    <row r="7" spans="1:26" x14ac:dyDescent="0.2">
      <c r="A7" s="6"/>
      <c r="B7" s="18"/>
      <c r="C7" s="6"/>
      <c r="D7" s="6"/>
      <c r="E7" s="6"/>
      <c r="F7" s="6"/>
      <c r="G7" s="6"/>
      <c r="H7" s="6"/>
      <c r="I7" s="6"/>
      <c r="J7" s="230"/>
      <c r="K7" s="6"/>
    </row>
    <row r="8" spans="1:26" ht="71.25" customHeight="1" x14ac:dyDescent="0.2">
      <c r="A8" s="6"/>
      <c r="B8" s="334"/>
      <c r="C8" s="335"/>
      <c r="D8" s="335"/>
      <c r="E8" s="335"/>
      <c r="F8" s="335"/>
      <c r="G8" s="335"/>
      <c r="H8" s="335"/>
      <c r="I8" s="335"/>
      <c r="J8" s="336"/>
      <c r="K8" s="6"/>
    </row>
    <row r="9" spans="1:26" ht="24.95" customHeight="1" x14ac:dyDescent="0.2">
      <c r="A9" s="6"/>
      <c r="B9" s="18"/>
      <c r="C9" s="6"/>
      <c r="D9" s="6"/>
      <c r="E9" s="6"/>
      <c r="F9" s="6"/>
      <c r="G9" s="6"/>
      <c r="H9" s="6"/>
      <c r="I9" s="6"/>
      <c r="J9" s="230"/>
      <c r="K9" s="6"/>
    </row>
    <row r="10" spans="1:26" ht="43.5" customHeight="1" x14ac:dyDescent="0.2">
      <c r="A10" s="6"/>
      <c r="B10" s="18"/>
      <c r="C10" s="6"/>
      <c r="D10" s="6"/>
      <c r="E10" s="6"/>
      <c r="F10" s="6"/>
      <c r="G10" s="6"/>
      <c r="H10" s="6"/>
      <c r="I10" s="6"/>
      <c r="J10" s="230"/>
      <c r="K10" s="6"/>
    </row>
    <row r="11" spans="1:26" ht="20.100000000000001" customHeight="1" x14ac:dyDescent="0.2">
      <c r="A11" s="6"/>
      <c r="B11" s="346" t="s">
        <v>140</v>
      </c>
      <c r="C11" s="273"/>
      <c r="D11" s="273"/>
      <c r="E11" s="273"/>
      <c r="F11" s="273"/>
      <c r="G11" s="273"/>
      <c r="H11" s="273"/>
      <c r="I11" s="273"/>
      <c r="J11" s="347"/>
      <c r="K11" s="6"/>
      <c r="M11" s="20" t="s">
        <v>141</v>
      </c>
      <c r="O11" s="20" t="s">
        <v>142</v>
      </c>
    </row>
    <row r="12" spans="1:26" ht="11.1" customHeight="1" x14ac:dyDescent="0.2">
      <c r="A12" s="6"/>
      <c r="B12" s="18"/>
      <c r="C12" s="6"/>
      <c r="D12" s="6"/>
      <c r="E12" s="6"/>
      <c r="F12" s="6"/>
      <c r="G12" s="6"/>
      <c r="H12" s="6"/>
      <c r="I12" s="6"/>
      <c r="J12" s="230"/>
      <c r="K12" s="6"/>
      <c r="M12" s="20" t="str">
        <f>IF(C19,"Checked","Unchecked")</f>
        <v>Unchecked</v>
      </c>
      <c r="O12" s="20" t="str">
        <f>IF(C24, "Checked", "Unchecked")</f>
        <v>Unchecked</v>
      </c>
    </row>
    <row r="13" spans="1:26" ht="139.5" customHeight="1" x14ac:dyDescent="0.2">
      <c r="A13" s="6"/>
      <c r="B13" s="337" t="s">
        <v>143</v>
      </c>
      <c r="C13" s="338"/>
      <c r="D13" s="338"/>
      <c r="E13" s="338"/>
      <c r="F13" s="338"/>
      <c r="G13" s="338"/>
      <c r="H13" s="338"/>
      <c r="I13" s="338"/>
      <c r="J13" s="339"/>
      <c r="K13" s="6"/>
      <c r="M13" s="20" t="str">
        <f>IF(E19, "Checked", "Unchecked")</f>
        <v>Unchecked</v>
      </c>
      <c r="O13" s="20" t="str">
        <f>IF(E24,"Checked","Unchecked")</f>
        <v>Unchecked</v>
      </c>
    </row>
    <row r="14" spans="1:26" ht="15.6" customHeight="1" x14ac:dyDescent="0.2">
      <c r="A14" s="6"/>
      <c r="B14" s="18"/>
      <c r="C14" s="6"/>
      <c r="D14" s="6"/>
      <c r="E14" s="6"/>
      <c r="F14" s="6"/>
      <c r="G14" s="6"/>
      <c r="H14" s="6"/>
      <c r="I14" s="6"/>
      <c r="J14" s="230"/>
      <c r="K14" s="6"/>
      <c r="O14" s="20" t="str">
        <f>IF(G24,"Checked","Unchecked")</f>
        <v>Unchecked</v>
      </c>
    </row>
    <row r="15" spans="1:26" s="107" customFormat="1" ht="20.100000000000001" customHeight="1" x14ac:dyDescent="0.25">
      <c r="A15" s="113"/>
      <c r="B15" s="348" t="s">
        <v>144</v>
      </c>
      <c r="C15" s="349"/>
      <c r="D15" s="349"/>
      <c r="E15" s="349"/>
      <c r="F15" s="349"/>
      <c r="G15" s="349"/>
      <c r="H15" s="349"/>
      <c r="I15" s="349"/>
      <c r="J15" s="350"/>
      <c r="K15" s="113"/>
      <c r="O15" s="107" t="str">
        <f>IF(I24,"Checked","Unchecked")</f>
        <v>Unchecked</v>
      </c>
      <c r="R15" s="172"/>
      <c r="S15" s="172"/>
      <c r="T15" s="172"/>
      <c r="U15" s="172"/>
      <c r="V15" s="172"/>
      <c r="Z15" s="108"/>
    </row>
    <row r="16" spans="1:26" s="107" customFormat="1" ht="3.6" customHeight="1" x14ac:dyDescent="0.25">
      <c r="A16" s="113"/>
      <c r="B16" s="113"/>
      <c r="C16" s="113"/>
      <c r="D16" s="113"/>
      <c r="E16" s="113"/>
      <c r="F16" s="113"/>
      <c r="G16" s="113"/>
      <c r="H16" s="113"/>
      <c r="I16" s="113"/>
      <c r="J16" s="226"/>
      <c r="K16" s="113"/>
      <c r="R16" s="172"/>
      <c r="S16" s="172"/>
      <c r="T16" s="172"/>
      <c r="U16" s="172"/>
      <c r="V16" s="172"/>
    </row>
    <row r="17" spans="1:22" s="107" customFormat="1" ht="20.100000000000001" customHeight="1" x14ac:dyDescent="0.25">
      <c r="A17" s="113"/>
      <c r="B17" s="340" t="s">
        <v>145</v>
      </c>
      <c r="C17" s="341"/>
      <c r="D17" s="341"/>
      <c r="E17" s="341"/>
      <c r="F17" s="341"/>
      <c r="G17" s="341"/>
      <c r="H17" s="341"/>
      <c r="I17" s="342"/>
      <c r="J17" s="155" t="s">
        <v>146</v>
      </c>
      <c r="K17" s="113"/>
      <c r="R17" s="172"/>
      <c r="S17" s="172"/>
      <c r="T17" s="172"/>
      <c r="U17" s="172"/>
      <c r="V17" s="172"/>
    </row>
    <row r="18" spans="1:22" s="107" customFormat="1" ht="48.75" customHeight="1" x14ac:dyDescent="0.25">
      <c r="A18" s="113"/>
      <c r="B18" s="343" t="s">
        <v>147</v>
      </c>
      <c r="C18" s="344"/>
      <c r="D18" s="344"/>
      <c r="E18" s="344"/>
      <c r="F18" s="344"/>
      <c r="G18" s="344"/>
      <c r="H18" s="344"/>
      <c r="I18" s="345"/>
      <c r="J18" s="353">
        <f>IF(AND(M12="Checked", M13="Unchecked"),3,0)</f>
        <v>0</v>
      </c>
      <c r="K18" s="113"/>
      <c r="R18" s="172"/>
      <c r="S18" s="172"/>
      <c r="T18" s="172"/>
      <c r="U18" s="172"/>
      <c r="V18" s="172"/>
    </row>
    <row r="19" spans="1:22" s="107" customFormat="1" ht="20.100000000000001" customHeight="1" x14ac:dyDescent="0.25">
      <c r="A19" s="113"/>
      <c r="B19" s="218" t="s">
        <v>148</v>
      </c>
      <c r="C19" s="141" t="b">
        <v>0</v>
      </c>
      <c r="D19" s="219" t="s">
        <v>149</v>
      </c>
      <c r="E19" s="141" t="b">
        <v>0</v>
      </c>
      <c r="F19" s="132"/>
      <c r="G19" s="132"/>
      <c r="H19" s="132"/>
      <c r="I19" s="132"/>
      <c r="J19" s="290"/>
      <c r="K19" s="113"/>
      <c r="R19" s="172"/>
      <c r="S19" s="172"/>
      <c r="T19" s="172"/>
      <c r="U19" s="172"/>
      <c r="V19" s="172"/>
    </row>
    <row r="20" spans="1:22" s="107" customFormat="1" ht="20.100000000000001" customHeight="1" x14ac:dyDescent="0.25">
      <c r="A20" s="113"/>
      <c r="B20" s="131"/>
      <c r="C20" s="132"/>
      <c r="D20" s="132"/>
      <c r="E20" s="132"/>
      <c r="F20" s="132"/>
      <c r="G20" s="132"/>
      <c r="H20" s="132"/>
      <c r="I20" s="132"/>
      <c r="J20" s="290"/>
      <c r="K20" s="113"/>
      <c r="R20" s="172"/>
      <c r="S20" s="172"/>
      <c r="T20" s="172"/>
      <c r="U20" s="172"/>
      <c r="V20" s="172"/>
    </row>
    <row r="21" spans="1:22" s="107" customFormat="1" ht="20.100000000000001" customHeight="1" x14ac:dyDescent="0.25">
      <c r="A21" s="113"/>
      <c r="B21" s="131" t="s">
        <v>150</v>
      </c>
      <c r="C21" s="132"/>
      <c r="D21" s="132"/>
      <c r="E21" s="132"/>
      <c r="F21" s="132"/>
      <c r="G21" s="132"/>
      <c r="H21" s="132"/>
      <c r="I21" s="132"/>
      <c r="J21" s="290"/>
      <c r="K21" s="113"/>
      <c r="R21" s="172"/>
      <c r="S21" s="172"/>
      <c r="T21" s="172"/>
      <c r="U21" s="172"/>
      <c r="V21" s="172"/>
    </row>
    <row r="22" spans="1:22" s="107" customFormat="1" ht="20.100000000000001" customHeight="1" x14ac:dyDescent="0.25">
      <c r="A22" s="113"/>
      <c r="B22" s="351"/>
      <c r="C22" s="352"/>
      <c r="D22" s="352"/>
      <c r="E22" s="352"/>
      <c r="F22" s="352"/>
      <c r="G22" s="352"/>
      <c r="H22" s="352"/>
      <c r="I22" s="352"/>
      <c r="J22" s="76"/>
      <c r="K22" s="113"/>
      <c r="R22" s="172"/>
      <c r="S22" s="172"/>
      <c r="T22" s="172"/>
      <c r="U22" s="172"/>
      <c r="V22" s="172"/>
    </row>
    <row r="23" spans="1:22" s="107" customFormat="1" ht="52.5" customHeight="1" x14ac:dyDescent="0.25">
      <c r="A23" s="113"/>
      <c r="B23" s="292" t="s">
        <v>151</v>
      </c>
      <c r="C23" s="293"/>
      <c r="D23" s="293"/>
      <c r="E23" s="293"/>
      <c r="F23" s="293"/>
      <c r="G23" s="293"/>
      <c r="H23" s="293"/>
      <c r="I23" s="294"/>
      <c r="J23" s="290">
        <f>IF(OR(O12="Checked", O13="Checked", O14="Checked", O15="Checked"),3,0)</f>
        <v>0</v>
      </c>
      <c r="K23" s="113"/>
      <c r="R23" s="172"/>
      <c r="S23" s="172"/>
      <c r="T23" s="172"/>
      <c r="U23" s="172"/>
      <c r="V23" s="172"/>
    </row>
    <row r="24" spans="1:22" s="107" customFormat="1" ht="20.100000000000001" customHeight="1" x14ac:dyDescent="0.25">
      <c r="A24" s="113"/>
      <c r="B24" s="129" t="s">
        <v>152</v>
      </c>
      <c r="C24" s="130" t="b">
        <v>0</v>
      </c>
      <c r="D24" s="219" t="s">
        <v>153</v>
      </c>
      <c r="E24" s="130" t="b">
        <v>0</v>
      </c>
      <c r="F24" s="219" t="s">
        <v>154</v>
      </c>
      <c r="G24" s="130" t="b">
        <v>0</v>
      </c>
      <c r="H24" s="219"/>
      <c r="I24" s="219"/>
      <c r="J24" s="291"/>
      <c r="K24" s="113"/>
      <c r="R24" s="172"/>
      <c r="S24" s="172"/>
      <c r="T24" s="172"/>
      <c r="U24" s="172"/>
      <c r="V24" s="172"/>
    </row>
    <row r="25" spans="1:22" s="107" customFormat="1" ht="20.100000000000001" customHeight="1" x14ac:dyDescent="0.25">
      <c r="A25" s="113"/>
      <c r="B25" s="131"/>
      <c r="C25" s="132"/>
      <c r="D25" s="132"/>
      <c r="E25" s="132"/>
      <c r="F25" s="132"/>
      <c r="G25" s="132"/>
      <c r="H25" s="132"/>
      <c r="I25" s="132"/>
      <c r="J25" s="211" t="s">
        <v>155</v>
      </c>
      <c r="K25" s="113"/>
      <c r="R25" s="172"/>
      <c r="S25" s="172"/>
      <c r="T25" s="172"/>
      <c r="U25" s="172"/>
      <c r="V25" s="172"/>
    </row>
    <row r="26" spans="1:22" s="107" customFormat="1" ht="20.100000000000001" customHeight="1" x14ac:dyDescent="0.25">
      <c r="A26" s="113"/>
      <c r="B26" s="153" t="s">
        <v>150</v>
      </c>
      <c r="C26" s="154"/>
      <c r="D26" s="154"/>
      <c r="E26" s="154"/>
      <c r="F26" s="154"/>
      <c r="G26" s="154"/>
      <c r="H26" s="154"/>
      <c r="I26" s="154"/>
      <c r="J26" s="212">
        <f>IF((J18+J20+J22+J24)&gt; 2,1,0)</f>
        <v>0</v>
      </c>
      <c r="K26" s="113"/>
      <c r="R26" s="172"/>
      <c r="S26" s="172"/>
      <c r="T26" s="172"/>
      <c r="U26" s="172"/>
      <c r="V26" s="172"/>
    </row>
    <row r="27" spans="1:22" s="107" customFormat="1" ht="20.100000000000001" customHeight="1" x14ac:dyDescent="0.25">
      <c r="A27" s="113"/>
      <c r="B27" s="135" t="s">
        <v>156</v>
      </c>
      <c r="C27" s="136"/>
      <c r="D27" s="136"/>
      <c r="E27" s="136"/>
      <c r="F27" s="136"/>
      <c r="G27" s="136"/>
      <c r="H27" s="136"/>
      <c r="I27" s="136"/>
      <c r="J27" s="121">
        <f>SUM(J18+J23+J26)</f>
        <v>0</v>
      </c>
      <c r="K27" s="113"/>
      <c r="O27" s="107" t="s">
        <v>157</v>
      </c>
      <c r="R27" s="172"/>
      <c r="S27" s="172"/>
      <c r="T27" s="172"/>
      <c r="U27" s="172"/>
      <c r="V27" s="172"/>
    </row>
    <row r="28" spans="1:22" s="107" customFormat="1" ht="12" customHeight="1" x14ac:dyDescent="0.25">
      <c r="A28" s="113"/>
      <c r="B28" s="152"/>
      <c r="C28" s="113"/>
      <c r="D28" s="113"/>
      <c r="E28" s="113"/>
      <c r="F28" s="113"/>
      <c r="G28" s="113"/>
      <c r="H28" s="113"/>
      <c r="I28" s="113"/>
      <c r="J28" s="116"/>
      <c r="K28" s="113"/>
      <c r="R28" s="172"/>
      <c r="S28" s="172"/>
      <c r="T28" s="172"/>
      <c r="U28" s="172"/>
      <c r="V28" s="172"/>
    </row>
    <row r="29" spans="1:22" s="107" customFormat="1" ht="20.100000000000001" customHeight="1" x14ac:dyDescent="0.25">
      <c r="A29" s="113"/>
      <c r="B29" s="273" t="s">
        <v>158</v>
      </c>
      <c r="C29" s="273"/>
      <c r="D29" s="273"/>
      <c r="E29" s="273"/>
      <c r="F29" s="273"/>
      <c r="G29" s="273"/>
      <c r="H29" s="273"/>
      <c r="I29" s="273"/>
      <c r="J29" s="273"/>
      <c r="K29" s="113"/>
      <c r="R29" s="172"/>
      <c r="S29" s="172"/>
      <c r="T29" s="172"/>
      <c r="U29" s="172"/>
      <c r="V29" s="172"/>
    </row>
    <row r="30" spans="1:22" s="107" customFormat="1" ht="12" customHeight="1" x14ac:dyDescent="0.25">
      <c r="A30" s="113"/>
      <c r="B30" s="152"/>
      <c r="C30" s="113"/>
      <c r="D30" s="113"/>
      <c r="E30" s="113"/>
      <c r="F30" s="113"/>
      <c r="G30" s="113"/>
      <c r="H30" s="113"/>
      <c r="I30" s="113"/>
      <c r="J30" s="116"/>
      <c r="K30" s="113"/>
      <c r="R30" s="172"/>
      <c r="S30" s="172"/>
      <c r="T30" s="172"/>
      <c r="U30" s="172"/>
      <c r="V30" s="172"/>
    </row>
    <row r="31" spans="1:22" s="107" customFormat="1" ht="20.25" x14ac:dyDescent="0.3">
      <c r="A31" s="113"/>
      <c r="B31" s="162" t="s">
        <v>159</v>
      </c>
      <c r="C31" s="78"/>
      <c r="D31" s="78"/>
      <c r="E31" s="78"/>
      <c r="F31" s="78"/>
      <c r="G31" s="78"/>
      <c r="H31" s="78"/>
      <c r="I31" s="78"/>
      <c r="J31" s="79"/>
      <c r="K31" s="113"/>
      <c r="R31" s="172"/>
      <c r="S31" s="172"/>
      <c r="T31" s="172"/>
      <c r="U31" s="172"/>
      <c r="V31" s="172"/>
    </row>
    <row r="32" spans="1:22" s="107" customFormat="1" ht="40.5" customHeight="1" x14ac:dyDescent="0.25">
      <c r="A32" s="113"/>
      <c r="B32" s="292" t="s">
        <v>160</v>
      </c>
      <c r="C32" s="293"/>
      <c r="D32" s="293"/>
      <c r="E32" s="293"/>
      <c r="F32" s="293"/>
      <c r="G32" s="293"/>
      <c r="H32" s="293"/>
      <c r="I32" s="294"/>
      <c r="J32" s="290">
        <f>IF(OR(O33="Checked",O34="Checked",O35="Checked",O36="Checked",O37="Checked"),1,0)</f>
        <v>0</v>
      </c>
      <c r="K32" s="113"/>
      <c r="O32" s="107" t="s">
        <v>161</v>
      </c>
      <c r="R32" s="172"/>
      <c r="S32" s="172"/>
      <c r="T32" s="172"/>
      <c r="U32" s="172"/>
      <c r="V32" s="172"/>
    </row>
    <row r="33" spans="1:22" s="107" customFormat="1" ht="20.100000000000001" customHeight="1" x14ac:dyDescent="0.25">
      <c r="A33" s="113"/>
      <c r="B33" s="131" t="s">
        <v>162</v>
      </c>
      <c r="C33" s="132"/>
      <c r="D33" s="132"/>
      <c r="E33" s="132"/>
      <c r="F33" s="132"/>
      <c r="G33" s="132"/>
      <c r="H33" s="132"/>
      <c r="I33" s="133" t="b">
        <v>0</v>
      </c>
      <c r="J33" s="290"/>
      <c r="K33" s="113"/>
      <c r="O33" s="107" t="str">
        <f>IF(I33,"Checked","Unchecked")</f>
        <v>Unchecked</v>
      </c>
      <c r="R33" s="172"/>
      <c r="S33" s="172"/>
      <c r="T33" s="172"/>
      <c r="U33" s="172"/>
      <c r="V33" s="172"/>
    </row>
    <row r="34" spans="1:22" s="107" customFormat="1" ht="20.100000000000001" customHeight="1" x14ac:dyDescent="0.25">
      <c r="A34" s="113"/>
      <c r="B34" s="131" t="s">
        <v>163</v>
      </c>
      <c r="C34" s="132"/>
      <c r="D34" s="132"/>
      <c r="E34" s="132"/>
      <c r="F34" s="132"/>
      <c r="G34" s="132"/>
      <c r="H34" s="132"/>
      <c r="I34" s="133" t="b">
        <v>0</v>
      </c>
      <c r="J34" s="290"/>
      <c r="K34" s="113"/>
      <c r="O34" s="107" t="str">
        <f>IF(I34,"Checked","Unchecked")</f>
        <v>Unchecked</v>
      </c>
      <c r="R34" s="172"/>
      <c r="S34" s="172"/>
      <c r="T34" s="172"/>
      <c r="U34" s="172"/>
      <c r="V34" s="172"/>
    </row>
    <row r="35" spans="1:22" s="107" customFormat="1" ht="20.100000000000001" customHeight="1" x14ac:dyDescent="0.25">
      <c r="A35" s="113"/>
      <c r="B35" s="131" t="s">
        <v>164</v>
      </c>
      <c r="C35" s="132"/>
      <c r="D35" s="132"/>
      <c r="E35" s="132"/>
      <c r="F35" s="132"/>
      <c r="G35" s="132"/>
      <c r="H35" s="132"/>
      <c r="I35" s="133" t="b">
        <v>0</v>
      </c>
      <c r="J35" s="290"/>
      <c r="K35" s="113"/>
      <c r="O35" s="107" t="str">
        <f>IF(I35,"Checked","Unchecked")</f>
        <v>Unchecked</v>
      </c>
      <c r="R35" s="172"/>
      <c r="S35" s="172"/>
      <c r="T35" s="172"/>
      <c r="U35" s="172"/>
      <c r="V35" s="172"/>
    </row>
    <row r="36" spans="1:22" s="107" customFormat="1" ht="20.100000000000001" customHeight="1" x14ac:dyDescent="0.25">
      <c r="A36" s="113"/>
      <c r="B36" s="131" t="s">
        <v>165</v>
      </c>
      <c r="C36" s="132"/>
      <c r="D36" s="132"/>
      <c r="E36" s="132"/>
      <c r="F36" s="132"/>
      <c r="G36" s="132"/>
      <c r="H36" s="132"/>
      <c r="I36" s="133" t="b">
        <v>0</v>
      </c>
      <c r="J36" s="290"/>
      <c r="K36" s="113"/>
      <c r="O36" s="107" t="str">
        <f>IF(I36,"Checked","Unchecked")</f>
        <v>Unchecked</v>
      </c>
      <c r="R36" s="172"/>
      <c r="S36" s="172"/>
      <c r="T36" s="172"/>
      <c r="U36" s="172"/>
      <c r="V36" s="172"/>
    </row>
    <row r="37" spans="1:22" s="107" customFormat="1" ht="20.100000000000001" customHeight="1" x14ac:dyDescent="0.25">
      <c r="A37" s="113"/>
      <c r="B37" s="131" t="s">
        <v>166</v>
      </c>
      <c r="C37" s="132"/>
      <c r="D37" s="132"/>
      <c r="E37" s="132"/>
      <c r="F37" s="132"/>
      <c r="G37" s="132"/>
      <c r="H37" s="132"/>
      <c r="I37" s="133" t="b">
        <v>0</v>
      </c>
      <c r="J37" s="290"/>
      <c r="K37" s="113"/>
      <c r="O37" s="107" t="str">
        <f>IF(I37,"Checked","Unchecked")</f>
        <v>Unchecked</v>
      </c>
      <c r="R37" s="172"/>
      <c r="S37" s="172"/>
      <c r="T37" s="172"/>
      <c r="U37" s="172"/>
      <c r="V37" s="172"/>
    </row>
    <row r="38" spans="1:22" s="107" customFormat="1" ht="20.100000000000001" customHeight="1" x14ac:dyDescent="0.25">
      <c r="A38" s="113"/>
      <c r="B38" s="131" t="s">
        <v>167</v>
      </c>
      <c r="C38" s="132"/>
      <c r="D38" s="132"/>
      <c r="E38" s="132"/>
      <c r="F38" s="132"/>
      <c r="G38" s="132"/>
      <c r="H38" s="132"/>
      <c r="I38" s="133" t="b">
        <v>0</v>
      </c>
      <c r="J38" s="291"/>
      <c r="K38" s="113"/>
      <c r="R38" s="172"/>
      <c r="S38" s="172"/>
      <c r="T38" s="172"/>
      <c r="U38" s="172"/>
      <c r="V38" s="172"/>
    </row>
    <row r="39" spans="1:22" s="107" customFormat="1" ht="20.100000000000001" customHeight="1" x14ac:dyDescent="0.25">
      <c r="A39" s="113"/>
      <c r="B39" s="131"/>
      <c r="C39" s="132"/>
      <c r="D39" s="132"/>
      <c r="E39" s="132"/>
      <c r="F39" s="132"/>
      <c r="G39" s="132"/>
      <c r="H39" s="132"/>
      <c r="I39" s="134"/>
      <c r="J39" s="222" t="s">
        <v>155</v>
      </c>
      <c r="K39" s="113"/>
      <c r="R39" s="172"/>
      <c r="S39" s="172"/>
      <c r="T39" s="172"/>
      <c r="U39" s="172"/>
      <c r="V39" s="172"/>
    </row>
    <row r="40" spans="1:22" s="107" customFormat="1" ht="80.099999999999994" customHeight="1" x14ac:dyDescent="0.25">
      <c r="A40" s="113"/>
      <c r="B40" s="292" t="s">
        <v>168</v>
      </c>
      <c r="C40" s="293"/>
      <c r="D40" s="293"/>
      <c r="E40" s="293"/>
      <c r="F40" s="293"/>
      <c r="G40" s="293"/>
      <c r="H40" s="293"/>
      <c r="I40" s="294"/>
      <c r="J40" s="229">
        <f>IF((I33+I34+I35+I36+I37)&gt; 2,1,0)</f>
        <v>0</v>
      </c>
      <c r="K40" s="117"/>
      <c r="L40" s="109"/>
      <c r="M40" s="109"/>
      <c r="N40" s="109"/>
      <c r="O40" s="109"/>
      <c r="P40" s="109"/>
      <c r="R40" s="172"/>
      <c r="S40" s="172"/>
      <c r="T40" s="172"/>
      <c r="U40" s="172"/>
      <c r="V40" s="172"/>
    </row>
    <row r="41" spans="1:22" s="107" customFormat="1" ht="20.100000000000001" customHeight="1" x14ac:dyDescent="0.25">
      <c r="A41" s="113"/>
      <c r="B41" s="190"/>
      <c r="C41" s="191"/>
      <c r="D41" s="191"/>
      <c r="E41" s="191"/>
      <c r="F41" s="191"/>
      <c r="G41" s="191"/>
      <c r="H41" s="191"/>
      <c r="I41" s="191"/>
      <c r="J41" s="201"/>
      <c r="K41" s="117"/>
      <c r="L41" s="109"/>
      <c r="M41" s="109"/>
      <c r="N41" s="109"/>
      <c r="O41" s="109"/>
      <c r="P41" s="109"/>
      <c r="R41" s="172"/>
      <c r="S41" s="172"/>
      <c r="T41" s="172"/>
      <c r="U41" s="172"/>
      <c r="V41" s="172"/>
    </row>
    <row r="42" spans="1:22" s="107" customFormat="1" ht="39.950000000000003" customHeight="1" x14ac:dyDescent="0.25">
      <c r="A42" s="113"/>
      <c r="B42" s="292" t="s">
        <v>169</v>
      </c>
      <c r="C42" s="293"/>
      <c r="D42" s="293"/>
      <c r="E42" s="293"/>
      <c r="F42" s="293"/>
      <c r="G42" s="293"/>
      <c r="H42" s="293"/>
      <c r="I42" s="294"/>
      <c r="J42" s="290">
        <f>IF(AND(O42="Checked", O43="Unchecked"),3,0)</f>
        <v>0</v>
      </c>
      <c r="K42" s="113"/>
      <c r="O42" s="107" t="str">
        <f>IF(C43, "Checked", "Unchecked")</f>
        <v>Unchecked</v>
      </c>
      <c r="R42" s="172"/>
      <c r="S42" s="172"/>
      <c r="T42" s="172"/>
      <c r="U42" s="172"/>
      <c r="V42" s="172"/>
    </row>
    <row r="43" spans="1:22" s="107" customFormat="1" ht="20.100000000000001" customHeight="1" x14ac:dyDescent="0.25">
      <c r="A43" s="113"/>
      <c r="B43" s="218" t="s">
        <v>148</v>
      </c>
      <c r="C43" s="130" t="b">
        <v>0</v>
      </c>
      <c r="D43" s="219" t="s">
        <v>149</v>
      </c>
      <c r="E43" s="130" t="b">
        <v>0</v>
      </c>
      <c r="F43" s="226"/>
      <c r="G43" s="113"/>
      <c r="H43" s="113"/>
      <c r="I43" s="120"/>
      <c r="J43" s="290"/>
      <c r="K43" s="113"/>
      <c r="O43" s="107" t="str">
        <f>IF(E43, "Checked", "Unchecked")</f>
        <v>Unchecked</v>
      </c>
      <c r="R43" s="172"/>
      <c r="S43" s="172"/>
      <c r="T43" s="172"/>
      <c r="U43" s="172"/>
      <c r="V43" s="172"/>
    </row>
    <row r="44" spans="1:22" s="107" customFormat="1" ht="20.100000000000001" customHeight="1" x14ac:dyDescent="0.25">
      <c r="A44" s="113"/>
      <c r="B44" s="119"/>
      <c r="C44" s="113"/>
      <c r="D44" s="113"/>
      <c r="E44" s="113"/>
      <c r="F44" s="113"/>
      <c r="G44" s="113"/>
      <c r="H44" s="113"/>
      <c r="I44" s="120"/>
      <c r="J44" s="290"/>
      <c r="K44" s="113"/>
      <c r="R44" s="172"/>
      <c r="S44" s="172"/>
      <c r="T44" s="172"/>
      <c r="U44" s="172"/>
      <c r="V44" s="172"/>
    </row>
    <row r="45" spans="1:22" s="107" customFormat="1" ht="39.950000000000003" customHeight="1" x14ac:dyDescent="0.25">
      <c r="A45" s="120"/>
      <c r="B45" s="292" t="s">
        <v>170</v>
      </c>
      <c r="C45" s="293"/>
      <c r="D45" s="293"/>
      <c r="E45" s="293"/>
      <c r="F45" s="293"/>
      <c r="G45" s="293"/>
      <c r="H45" s="293"/>
      <c r="I45" s="294"/>
      <c r="J45" s="290"/>
      <c r="K45" s="119"/>
      <c r="R45" s="172"/>
      <c r="S45" s="172"/>
      <c r="T45" s="172"/>
      <c r="U45" s="172"/>
      <c r="V45" s="172"/>
    </row>
    <row r="46" spans="1:22" s="107" customFormat="1" ht="20.100000000000001" customHeight="1" x14ac:dyDescent="0.25">
      <c r="A46" s="120"/>
      <c r="B46" s="80"/>
      <c r="C46" s="80"/>
      <c r="D46" s="80"/>
      <c r="E46" s="80"/>
      <c r="F46" s="80"/>
      <c r="G46" s="80"/>
      <c r="H46" s="80"/>
      <c r="I46" s="80"/>
      <c r="J46" s="76"/>
      <c r="K46" s="113"/>
      <c r="R46" s="172"/>
      <c r="S46" s="172"/>
      <c r="T46" s="172"/>
      <c r="U46" s="172"/>
      <c r="V46" s="172"/>
    </row>
    <row r="47" spans="1:22" s="107" customFormat="1" ht="39.950000000000003" customHeight="1" x14ac:dyDescent="0.25">
      <c r="A47" s="113"/>
      <c r="B47" s="292" t="s">
        <v>171</v>
      </c>
      <c r="C47" s="293"/>
      <c r="D47" s="293"/>
      <c r="E47" s="293"/>
      <c r="F47" s="293"/>
      <c r="G47" s="293"/>
      <c r="H47" s="293"/>
      <c r="I47" s="294"/>
      <c r="J47" s="290">
        <f>IF(OR(O48="Checked", O49="Checked", O50="Checked"),2,0)</f>
        <v>0</v>
      </c>
      <c r="K47" s="119"/>
      <c r="O47" s="107" t="s">
        <v>172</v>
      </c>
      <c r="R47" s="172"/>
      <c r="S47" s="172"/>
      <c r="T47" s="172"/>
      <c r="U47" s="172"/>
      <c r="V47" s="172"/>
    </row>
    <row r="48" spans="1:22" s="107" customFormat="1" ht="20.100000000000001" customHeight="1" x14ac:dyDescent="0.25">
      <c r="A48" s="113"/>
      <c r="B48" s="129" t="s">
        <v>173</v>
      </c>
      <c r="C48" s="113"/>
      <c r="D48" s="126"/>
      <c r="E48" s="113"/>
      <c r="F48" s="113"/>
      <c r="G48" s="113"/>
      <c r="H48" s="113"/>
      <c r="I48" s="127" t="b">
        <v>0</v>
      </c>
      <c r="J48" s="290"/>
      <c r="K48" s="113"/>
      <c r="O48" s="107" t="str">
        <f>IF(I48,"Checked","Unchecked")</f>
        <v>Unchecked</v>
      </c>
      <c r="R48" s="172"/>
      <c r="S48" s="172"/>
      <c r="T48" s="172"/>
      <c r="U48" s="172"/>
      <c r="V48" s="172"/>
    </row>
    <row r="49" spans="1:22" s="107" customFormat="1" ht="20.100000000000001" customHeight="1" x14ac:dyDescent="0.25">
      <c r="A49" s="113"/>
      <c r="B49" s="218" t="s">
        <v>174</v>
      </c>
      <c r="C49" s="113"/>
      <c r="D49" s="126"/>
      <c r="E49" s="113"/>
      <c r="F49" s="113"/>
      <c r="G49" s="113"/>
      <c r="H49" s="113"/>
      <c r="I49" s="127" t="b">
        <v>0</v>
      </c>
      <c r="J49" s="290"/>
      <c r="K49" s="113"/>
      <c r="O49" s="107" t="str">
        <f>IF(I49, "Checked","Unchecked")</f>
        <v>Unchecked</v>
      </c>
      <c r="R49" s="172"/>
      <c r="S49" s="172"/>
      <c r="T49" s="172"/>
      <c r="U49" s="172"/>
      <c r="V49" s="172"/>
    </row>
    <row r="50" spans="1:22" s="107" customFormat="1" ht="20.100000000000001" customHeight="1" x14ac:dyDescent="0.25">
      <c r="A50" s="113"/>
      <c r="B50" s="218" t="s">
        <v>175</v>
      </c>
      <c r="C50" s="113"/>
      <c r="D50" s="126"/>
      <c r="E50" s="113"/>
      <c r="F50" s="113"/>
      <c r="G50" s="113"/>
      <c r="H50" s="113"/>
      <c r="I50" s="127" t="b">
        <v>0</v>
      </c>
      <c r="J50" s="290"/>
      <c r="K50" s="113"/>
      <c r="O50" s="107" t="str">
        <f>IF(I50, "Checked","Unchecked")</f>
        <v>Unchecked</v>
      </c>
      <c r="R50" s="172"/>
      <c r="S50" s="172"/>
      <c r="T50" s="172"/>
      <c r="U50" s="172"/>
      <c r="V50" s="172"/>
    </row>
    <row r="51" spans="1:22" s="107" customFormat="1" ht="20.100000000000001" customHeight="1" x14ac:dyDescent="0.25">
      <c r="A51" s="113"/>
      <c r="B51" s="218" t="s">
        <v>167</v>
      </c>
      <c r="C51" s="113"/>
      <c r="D51" s="113"/>
      <c r="E51" s="113"/>
      <c r="F51" s="113"/>
      <c r="G51" s="113"/>
      <c r="H51" s="113"/>
      <c r="I51" s="128" t="b">
        <v>0</v>
      </c>
      <c r="J51" s="291"/>
      <c r="K51" s="113"/>
      <c r="O51" s="107" t="str">
        <f>IF(I51,"Checked","Unchecked")</f>
        <v>Unchecked</v>
      </c>
      <c r="R51" s="172"/>
      <c r="S51" s="172"/>
      <c r="T51" s="172"/>
      <c r="U51" s="172"/>
      <c r="V51" s="172"/>
    </row>
    <row r="52" spans="1:22" s="107" customFormat="1" ht="20.100000000000001" customHeight="1" x14ac:dyDescent="0.25">
      <c r="A52" s="113"/>
      <c r="B52" s="119"/>
      <c r="C52" s="113"/>
      <c r="D52" s="113"/>
      <c r="E52" s="113"/>
      <c r="F52" s="113"/>
      <c r="G52" s="113"/>
      <c r="H52" s="113"/>
      <c r="I52" s="120"/>
      <c r="J52" s="222" t="s">
        <v>176</v>
      </c>
      <c r="K52" s="113"/>
      <c r="R52" s="172"/>
      <c r="S52" s="172"/>
      <c r="T52" s="172"/>
      <c r="U52" s="172"/>
      <c r="V52" s="172"/>
    </row>
    <row r="53" spans="1:22" s="107" customFormat="1" ht="125.45" customHeight="1" x14ac:dyDescent="0.25">
      <c r="A53" s="113"/>
      <c r="B53" s="292" t="s">
        <v>177</v>
      </c>
      <c r="C53" s="293"/>
      <c r="D53" s="293"/>
      <c r="E53" s="293"/>
      <c r="F53" s="293"/>
      <c r="G53" s="293"/>
      <c r="H53" s="293"/>
      <c r="I53" s="294"/>
      <c r="J53" s="227">
        <f>IF((I48+I49+I50+I51)&gt; 2,1,0)</f>
        <v>0</v>
      </c>
      <c r="K53" s="125"/>
      <c r="R53" s="172"/>
      <c r="S53" s="172"/>
      <c r="T53" s="172"/>
      <c r="U53" s="172"/>
      <c r="V53" s="172"/>
    </row>
    <row r="54" spans="1:22" s="107" customFormat="1" ht="20.100000000000001" customHeight="1" x14ac:dyDescent="0.25">
      <c r="A54" s="113"/>
      <c r="B54" s="190"/>
      <c r="C54" s="191"/>
      <c r="D54" s="191"/>
      <c r="E54" s="191"/>
      <c r="F54" s="191"/>
      <c r="G54" s="191"/>
      <c r="H54" s="191"/>
      <c r="I54" s="191"/>
      <c r="J54" s="192"/>
      <c r="K54" s="113"/>
      <c r="R54" s="172"/>
      <c r="S54" s="172"/>
      <c r="T54" s="172"/>
      <c r="U54" s="172"/>
      <c r="V54" s="172"/>
    </row>
    <row r="55" spans="1:22" s="107" customFormat="1" ht="45" customHeight="1" x14ac:dyDescent="0.25">
      <c r="A55" s="113"/>
      <c r="B55" s="292" t="s">
        <v>178</v>
      </c>
      <c r="C55" s="293"/>
      <c r="D55" s="293"/>
      <c r="E55" s="293"/>
      <c r="F55" s="293"/>
      <c r="G55" s="293"/>
      <c r="H55" s="293"/>
      <c r="I55" s="293"/>
      <c r="J55" s="371">
        <f>IF(OR(O56="Checked", O57="Checked", O58="Checked", O59="Checked", O61="Checked"),3,0)</f>
        <v>0</v>
      </c>
      <c r="K55" s="113"/>
      <c r="R55" s="172"/>
      <c r="S55" s="172"/>
      <c r="T55" s="172"/>
      <c r="U55" s="172"/>
      <c r="V55" s="172"/>
    </row>
    <row r="56" spans="1:22" s="107" customFormat="1" ht="20.100000000000001" customHeight="1" x14ac:dyDescent="0.25">
      <c r="A56" s="113"/>
      <c r="B56" s="218" t="s">
        <v>179</v>
      </c>
      <c r="C56" s="213"/>
      <c r="D56" s="213"/>
      <c r="E56" s="213"/>
      <c r="F56" s="213"/>
      <c r="G56" s="213"/>
      <c r="H56" s="213"/>
      <c r="I56" s="193" t="b">
        <v>0</v>
      </c>
      <c r="J56" s="371"/>
      <c r="K56" s="113"/>
      <c r="O56" s="107" t="str">
        <f t="shared" ref="O56:O61" si="0">IF(I56, "Checked", "Unchecked")</f>
        <v>Unchecked</v>
      </c>
      <c r="R56" s="172"/>
      <c r="S56" s="172"/>
      <c r="T56" s="172"/>
      <c r="U56" s="172"/>
      <c r="V56" s="172"/>
    </row>
    <row r="57" spans="1:22" s="107" customFormat="1" ht="20.100000000000001" customHeight="1" x14ac:dyDescent="0.25">
      <c r="A57" s="113"/>
      <c r="B57" s="218" t="s">
        <v>180</v>
      </c>
      <c r="C57" s="213"/>
      <c r="D57" s="213"/>
      <c r="E57" s="213"/>
      <c r="F57" s="213"/>
      <c r="G57" s="213"/>
      <c r="H57" s="213"/>
      <c r="I57" s="193" t="b">
        <v>0</v>
      </c>
      <c r="J57" s="371"/>
      <c r="K57" s="113"/>
      <c r="O57" s="107" t="str">
        <f t="shared" si="0"/>
        <v>Unchecked</v>
      </c>
      <c r="R57" s="172"/>
      <c r="S57" s="172"/>
      <c r="T57" s="172"/>
      <c r="U57" s="172"/>
      <c r="V57" s="172"/>
    </row>
    <row r="58" spans="1:22" s="107" customFormat="1" ht="20.100000000000001" customHeight="1" x14ac:dyDescent="0.25">
      <c r="A58" s="113"/>
      <c r="B58" s="218" t="s">
        <v>181</v>
      </c>
      <c r="C58" s="213"/>
      <c r="D58" s="213"/>
      <c r="E58" s="213"/>
      <c r="F58" s="213"/>
      <c r="G58" s="213"/>
      <c r="H58" s="213"/>
      <c r="I58" s="193" t="b">
        <v>0</v>
      </c>
      <c r="J58" s="371"/>
      <c r="K58" s="113"/>
      <c r="O58" s="107" t="str">
        <f t="shared" si="0"/>
        <v>Unchecked</v>
      </c>
      <c r="R58" s="172"/>
      <c r="S58" s="172"/>
      <c r="T58" s="172"/>
      <c r="U58" s="172"/>
      <c r="V58" s="172"/>
    </row>
    <row r="59" spans="1:22" s="107" customFormat="1" ht="20.100000000000001" customHeight="1" x14ac:dyDescent="0.25">
      <c r="A59" s="113"/>
      <c r="B59" s="131" t="s">
        <v>182</v>
      </c>
      <c r="C59" s="213"/>
      <c r="D59" s="213"/>
      <c r="E59" s="213"/>
      <c r="F59" s="213"/>
      <c r="G59" s="213"/>
      <c r="H59" s="213"/>
      <c r="I59" s="193" t="b">
        <v>0</v>
      </c>
      <c r="J59" s="195" t="s">
        <v>155</v>
      </c>
      <c r="K59" s="113"/>
      <c r="O59" s="107" t="str">
        <f t="shared" si="0"/>
        <v>Unchecked</v>
      </c>
      <c r="R59" s="172"/>
      <c r="S59" s="172"/>
      <c r="T59" s="172"/>
      <c r="U59" s="172"/>
      <c r="V59" s="172"/>
    </row>
    <row r="60" spans="1:22" s="107" customFormat="1" ht="20.100000000000001" customHeight="1" x14ac:dyDescent="0.25">
      <c r="A60" s="113"/>
      <c r="B60" s="131" t="s">
        <v>167</v>
      </c>
      <c r="C60" s="213"/>
      <c r="D60" s="213"/>
      <c r="E60" s="213"/>
      <c r="F60" s="213"/>
      <c r="G60" s="213"/>
      <c r="H60" s="213"/>
      <c r="I60" s="193" t="b">
        <v>0</v>
      </c>
      <c r="J60" s="371">
        <f>IF((I56+I57+I58+I59+I61)&gt;2,1,0)</f>
        <v>0</v>
      </c>
      <c r="K60" s="113"/>
      <c r="O60" s="107" t="str">
        <f t="shared" si="0"/>
        <v>Unchecked</v>
      </c>
      <c r="R60" s="172"/>
      <c r="S60" s="172"/>
      <c r="T60" s="172"/>
      <c r="U60" s="172"/>
      <c r="V60" s="172"/>
    </row>
    <row r="61" spans="1:22" s="107" customFormat="1" ht="20.100000000000001" customHeight="1" x14ac:dyDescent="0.25">
      <c r="A61" s="132"/>
      <c r="B61" s="218" t="s">
        <v>183</v>
      </c>
      <c r="C61" s="213"/>
      <c r="D61" s="213"/>
      <c r="E61" s="213"/>
      <c r="F61" s="213"/>
      <c r="G61" s="213"/>
      <c r="H61" s="213"/>
      <c r="I61" s="193" t="b">
        <v>0</v>
      </c>
      <c r="J61" s="371"/>
      <c r="K61" s="132"/>
      <c r="O61" s="107" t="str">
        <f t="shared" si="0"/>
        <v>Unchecked</v>
      </c>
      <c r="R61" s="172"/>
      <c r="S61" s="172"/>
      <c r="T61" s="172"/>
      <c r="U61" s="172"/>
      <c r="V61" s="172"/>
    </row>
    <row r="62" spans="1:22" s="107" customFormat="1" ht="20.100000000000001" customHeight="1" x14ac:dyDescent="0.25">
      <c r="A62" s="132"/>
      <c r="B62" s="131" t="s">
        <v>184</v>
      </c>
      <c r="C62" s="132"/>
      <c r="D62" s="132"/>
      <c r="E62" s="310"/>
      <c r="F62" s="311"/>
      <c r="G62" s="311"/>
      <c r="H62" s="311"/>
      <c r="I62" s="311"/>
      <c r="J62" s="371"/>
      <c r="K62" s="132"/>
      <c r="R62" s="172"/>
      <c r="S62" s="172"/>
      <c r="T62" s="172"/>
      <c r="U62" s="172"/>
      <c r="V62" s="172"/>
    </row>
    <row r="63" spans="1:22" s="107" customFormat="1" ht="20.100000000000001" customHeight="1" x14ac:dyDescent="0.25">
      <c r="A63" s="132"/>
      <c r="B63" s="218"/>
      <c r="C63" s="213"/>
      <c r="D63" s="213"/>
      <c r="E63" s="213"/>
      <c r="F63" s="213"/>
      <c r="G63" s="213"/>
      <c r="H63" s="213"/>
      <c r="I63" s="213"/>
      <c r="J63" s="371"/>
      <c r="K63" s="132"/>
      <c r="R63" s="172"/>
      <c r="S63" s="172"/>
      <c r="T63" s="172"/>
      <c r="U63" s="172"/>
      <c r="V63" s="172"/>
    </row>
    <row r="64" spans="1:22" s="107" customFormat="1" ht="39.950000000000003" customHeight="1" x14ac:dyDescent="0.25">
      <c r="A64" s="132"/>
      <c r="B64" s="295" t="s">
        <v>185</v>
      </c>
      <c r="C64" s="296"/>
      <c r="D64" s="296"/>
      <c r="E64" s="296"/>
      <c r="F64" s="296"/>
      <c r="G64" s="296"/>
      <c r="H64" s="296"/>
      <c r="I64" s="297"/>
      <c r="J64" s="372"/>
      <c r="K64" s="132"/>
      <c r="R64" s="172"/>
      <c r="S64" s="172"/>
      <c r="T64" s="172"/>
      <c r="U64" s="172"/>
      <c r="V64" s="172"/>
    </row>
    <row r="65" spans="1:22" s="107" customFormat="1" ht="20.100000000000001" customHeight="1" x14ac:dyDescent="0.25">
      <c r="A65" s="132"/>
      <c r="B65" s="135" t="s">
        <v>156</v>
      </c>
      <c r="C65" s="136"/>
      <c r="D65" s="136"/>
      <c r="E65" s="136"/>
      <c r="F65" s="136"/>
      <c r="G65" s="136"/>
      <c r="H65" s="136"/>
      <c r="I65" s="137"/>
      <c r="J65" s="121">
        <f>SUM(J32+J40+J53+J47+J42)</f>
        <v>0</v>
      </c>
      <c r="K65" s="132"/>
      <c r="R65" s="172"/>
      <c r="S65" s="172"/>
      <c r="T65" s="172"/>
      <c r="U65" s="172"/>
      <c r="V65" s="172"/>
    </row>
    <row r="66" spans="1:22" s="107" customFormat="1" ht="20.100000000000001" customHeight="1" x14ac:dyDescent="0.25">
      <c r="A66" s="132"/>
      <c r="B66" s="138"/>
      <c r="C66" s="138"/>
      <c r="D66" s="138"/>
      <c r="E66" s="138"/>
      <c r="F66" s="138"/>
      <c r="G66" s="138"/>
      <c r="H66" s="138"/>
      <c r="I66" s="139"/>
      <c r="J66" s="140"/>
      <c r="K66" s="132"/>
      <c r="R66" s="172"/>
      <c r="S66" s="172"/>
      <c r="T66" s="172"/>
      <c r="U66" s="172"/>
      <c r="V66" s="172"/>
    </row>
    <row r="67" spans="1:22" s="107" customFormat="1" ht="20.100000000000001" customHeight="1" x14ac:dyDescent="0.3">
      <c r="A67" s="113"/>
      <c r="B67" s="163" t="s">
        <v>70</v>
      </c>
      <c r="C67" s="84"/>
      <c r="D67" s="84"/>
      <c r="E67" s="84"/>
      <c r="F67" s="84"/>
      <c r="G67" s="84"/>
      <c r="H67" s="84"/>
      <c r="I67" s="84"/>
      <c r="J67" s="85"/>
      <c r="K67" s="113"/>
      <c r="O67" s="107" t="s">
        <v>186</v>
      </c>
      <c r="R67" s="172"/>
      <c r="S67" s="172"/>
      <c r="T67" s="172"/>
      <c r="U67" s="172"/>
      <c r="V67" s="172"/>
    </row>
    <row r="68" spans="1:22" s="107" customFormat="1" ht="39.950000000000003" customHeight="1" x14ac:dyDescent="0.25">
      <c r="A68" s="113"/>
      <c r="B68" s="292" t="s">
        <v>187</v>
      </c>
      <c r="C68" s="293"/>
      <c r="D68" s="293"/>
      <c r="E68" s="293"/>
      <c r="F68" s="293"/>
      <c r="G68" s="293"/>
      <c r="H68" s="293"/>
      <c r="I68" s="294"/>
      <c r="J68" s="290">
        <f>IF(AND(O68="Checked",O69="Unchecked"), 1,0)</f>
        <v>0</v>
      </c>
      <c r="K68" s="113"/>
      <c r="O68" s="107" t="str">
        <f>IF(C69,"Checked","Unchecked")</f>
        <v>Unchecked</v>
      </c>
      <c r="R68" s="172"/>
      <c r="S68" s="172"/>
      <c r="T68" s="172"/>
      <c r="U68" s="172"/>
      <c r="V68" s="172"/>
    </row>
    <row r="69" spans="1:22" s="107" customFormat="1" ht="20.100000000000001" customHeight="1" x14ac:dyDescent="0.25">
      <c r="A69" s="113"/>
      <c r="B69" s="218" t="s">
        <v>148</v>
      </c>
      <c r="C69" s="130" t="b">
        <v>0</v>
      </c>
      <c r="D69" s="219" t="s">
        <v>149</v>
      </c>
      <c r="E69" s="130" t="b">
        <v>0</v>
      </c>
      <c r="F69" s="132"/>
      <c r="G69" s="132"/>
      <c r="H69" s="132"/>
      <c r="I69" s="132"/>
      <c r="J69" s="290"/>
      <c r="K69" s="113"/>
      <c r="O69" s="107" t="str">
        <f>IF(E69, "Checked", "Unchecked")</f>
        <v>Unchecked</v>
      </c>
      <c r="R69" s="172"/>
      <c r="S69" s="172"/>
      <c r="T69" s="172"/>
      <c r="U69" s="172"/>
      <c r="V69" s="172"/>
    </row>
    <row r="70" spans="1:22" s="107" customFormat="1" ht="20.100000000000001" customHeight="1" x14ac:dyDescent="0.25">
      <c r="A70" s="113"/>
      <c r="B70" s="131"/>
      <c r="C70" s="132"/>
      <c r="D70" s="132"/>
      <c r="E70" s="132"/>
      <c r="F70" s="132"/>
      <c r="G70" s="132"/>
      <c r="H70" s="132"/>
      <c r="I70" s="132"/>
      <c r="J70" s="290"/>
      <c r="K70" s="113"/>
      <c r="R70" s="172"/>
      <c r="S70" s="172"/>
      <c r="T70" s="172"/>
      <c r="U70" s="172"/>
      <c r="V70" s="172"/>
    </row>
    <row r="71" spans="1:22" s="107" customFormat="1" ht="84.95" customHeight="1" x14ac:dyDescent="0.25">
      <c r="A71" s="113"/>
      <c r="B71" s="292" t="s">
        <v>188</v>
      </c>
      <c r="C71" s="293"/>
      <c r="D71" s="293"/>
      <c r="E71" s="293"/>
      <c r="F71" s="293"/>
      <c r="G71" s="293"/>
      <c r="H71" s="293"/>
      <c r="I71" s="294"/>
      <c r="J71" s="290"/>
      <c r="K71" s="119"/>
      <c r="R71" s="172"/>
      <c r="S71" s="172"/>
      <c r="T71" s="172"/>
      <c r="U71" s="172"/>
      <c r="V71" s="172"/>
    </row>
    <row r="72" spans="1:22" s="107" customFormat="1" ht="20.100000000000001" customHeight="1" x14ac:dyDescent="0.25">
      <c r="A72" s="113"/>
      <c r="B72" s="83"/>
      <c r="C72" s="80"/>
      <c r="D72" s="80"/>
      <c r="E72" s="80"/>
      <c r="F72" s="80"/>
      <c r="G72" s="80"/>
      <c r="H72" s="80"/>
      <c r="I72" s="80"/>
      <c r="J72" s="76"/>
      <c r="K72" s="119"/>
      <c r="R72" s="172"/>
      <c r="S72" s="172"/>
      <c r="T72" s="172"/>
      <c r="U72" s="172"/>
      <c r="V72" s="172"/>
    </row>
    <row r="73" spans="1:22" s="110" customFormat="1" ht="36.950000000000003" customHeight="1" x14ac:dyDescent="0.25">
      <c r="A73" s="122"/>
      <c r="B73" s="292" t="s">
        <v>189</v>
      </c>
      <c r="C73" s="293"/>
      <c r="D73" s="293"/>
      <c r="E73" s="293"/>
      <c r="F73" s="293"/>
      <c r="G73" s="293"/>
      <c r="H73" s="293"/>
      <c r="I73" s="294"/>
      <c r="J73" s="290">
        <f>IF(AND(O74="Checked", O75="Unchecked"), 2,0)</f>
        <v>0</v>
      </c>
      <c r="K73" s="194"/>
      <c r="N73" s="107"/>
      <c r="O73" s="107" t="s">
        <v>190</v>
      </c>
      <c r="P73" s="107"/>
      <c r="R73" s="185"/>
      <c r="S73" s="185"/>
      <c r="T73" s="185"/>
      <c r="U73" s="185"/>
      <c r="V73" s="185"/>
    </row>
    <row r="74" spans="1:22" s="107" customFormat="1" ht="20.100000000000001" customHeight="1" x14ac:dyDescent="0.25">
      <c r="A74" s="120"/>
      <c r="B74" s="218" t="s">
        <v>148</v>
      </c>
      <c r="C74" s="130" t="b">
        <v>0</v>
      </c>
      <c r="D74" s="219" t="s">
        <v>149</v>
      </c>
      <c r="E74" s="130" t="b">
        <v>0</v>
      </c>
      <c r="F74" s="132"/>
      <c r="G74" s="132"/>
      <c r="H74" s="132"/>
      <c r="I74" s="132"/>
      <c r="J74" s="290"/>
      <c r="K74" s="113"/>
      <c r="O74" s="107" t="str">
        <f>IF(C74,"Checked","Unchecked")</f>
        <v>Unchecked</v>
      </c>
      <c r="R74" s="172"/>
      <c r="S74" s="172"/>
      <c r="T74" s="172"/>
      <c r="U74" s="172"/>
      <c r="V74" s="172"/>
    </row>
    <row r="75" spans="1:22" s="107" customFormat="1" ht="20.100000000000001" customHeight="1" x14ac:dyDescent="0.25">
      <c r="A75" s="120"/>
      <c r="B75" s="131"/>
      <c r="C75" s="132"/>
      <c r="D75" s="132"/>
      <c r="E75" s="132"/>
      <c r="F75" s="132"/>
      <c r="G75" s="132"/>
      <c r="H75" s="132"/>
      <c r="I75" s="132"/>
      <c r="J75" s="290"/>
      <c r="K75" s="113"/>
      <c r="O75" s="107" t="str">
        <f>IF(E74, "Checked", "Unchecked")</f>
        <v>Unchecked</v>
      </c>
      <c r="R75" s="172"/>
      <c r="S75" s="172"/>
      <c r="T75" s="172"/>
      <c r="U75" s="172"/>
      <c r="V75" s="172"/>
    </row>
    <row r="76" spans="1:22" s="107" customFormat="1" ht="55.5" customHeight="1" x14ac:dyDescent="0.25">
      <c r="A76" s="120"/>
      <c r="B76" s="292" t="s">
        <v>191</v>
      </c>
      <c r="C76" s="293"/>
      <c r="D76" s="293"/>
      <c r="E76" s="293"/>
      <c r="F76" s="293"/>
      <c r="G76" s="293"/>
      <c r="H76" s="293"/>
      <c r="I76" s="294"/>
      <c r="J76" s="290"/>
      <c r="K76" s="113"/>
      <c r="R76" s="172"/>
      <c r="S76" s="172"/>
      <c r="T76" s="172"/>
      <c r="U76" s="172"/>
      <c r="V76" s="172"/>
    </row>
    <row r="77" spans="1:22" s="107" customFormat="1" ht="20.100000000000001" customHeight="1" x14ac:dyDescent="0.25">
      <c r="A77" s="120"/>
      <c r="B77" s="83"/>
      <c r="C77" s="80"/>
      <c r="D77" s="80"/>
      <c r="E77" s="80"/>
      <c r="F77" s="80"/>
      <c r="G77" s="80"/>
      <c r="H77" s="80"/>
      <c r="I77" s="80"/>
      <c r="J77" s="82"/>
      <c r="K77" s="119"/>
      <c r="R77" s="172"/>
      <c r="S77" s="172"/>
      <c r="T77" s="172"/>
      <c r="U77" s="172"/>
      <c r="V77" s="172"/>
    </row>
    <row r="78" spans="1:22" s="107" customFormat="1" ht="39.950000000000003" customHeight="1" x14ac:dyDescent="0.25">
      <c r="A78" s="120"/>
      <c r="B78" s="292" t="s">
        <v>192</v>
      </c>
      <c r="C78" s="293"/>
      <c r="D78" s="293"/>
      <c r="E78" s="293"/>
      <c r="F78" s="293"/>
      <c r="G78" s="293"/>
      <c r="H78" s="293"/>
      <c r="I78" s="294"/>
      <c r="J78" s="357">
        <f>IF(AND(O79="Checked", O80="Unchecked"), 3,0)</f>
        <v>0</v>
      </c>
      <c r="K78" s="119"/>
      <c r="O78" s="110" t="s">
        <v>193</v>
      </c>
      <c r="R78" s="172"/>
      <c r="S78" s="172"/>
      <c r="T78" s="172"/>
      <c r="U78" s="172"/>
      <c r="V78" s="172"/>
    </row>
    <row r="79" spans="1:22" s="107" customFormat="1" ht="20.100000000000001" customHeight="1" x14ac:dyDescent="0.25">
      <c r="A79" s="120"/>
      <c r="B79" s="132" t="s">
        <v>148</v>
      </c>
      <c r="C79" s="141" t="b">
        <v>0</v>
      </c>
      <c r="D79" s="132" t="s">
        <v>149</v>
      </c>
      <c r="E79" s="141" t="b">
        <v>0</v>
      </c>
      <c r="F79" s="132"/>
      <c r="G79" s="132"/>
      <c r="H79" s="132"/>
      <c r="I79" s="134"/>
      <c r="J79" s="316"/>
      <c r="K79" s="113"/>
      <c r="O79" s="107" t="str">
        <f>IF(C79,"Checked","Unchecked")</f>
        <v>Unchecked</v>
      </c>
      <c r="R79" s="172"/>
      <c r="S79" s="172"/>
      <c r="T79" s="172"/>
      <c r="U79" s="172"/>
      <c r="V79" s="172"/>
    </row>
    <row r="80" spans="1:22" s="107" customFormat="1" ht="20.100000000000001" customHeight="1" x14ac:dyDescent="0.25">
      <c r="A80" s="120"/>
      <c r="B80" s="132"/>
      <c r="C80" s="132"/>
      <c r="D80" s="132"/>
      <c r="E80" s="132"/>
      <c r="F80" s="132"/>
      <c r="G80" s="132"/>
      <c r="H80" s="132"/>
      <c r="I80" s="134"/>
      <c r="J80" s="316"/>
      <c r="K80" s="113"/>
      <c r="O80" s="107" t="str">
        <f>IF(E79, "Checked","Unchecked")</f>
        <v>Unchecked</v>
      </c>
      <c r="R80" s="172"/>
      <c r="S80" s="172"/>
      <c r="T80" s="172"/>
      <c r="U80" s="172"/>
      <c r="V80" s="172"/>
    </row>
    <row r="81" spans="1:22" s="107" customFormat="1" ht="66.599999999999994" customHeight="1" x14ac:dyDescent="0.25">
      <c r="A81" s="120"/>
      <c r="B81" s="292" t="s">
        <v>194</v>
      </c>
      <c r="C81" s="293"/>
      <c r="D81" s="293"/>
      <c r="E81" s="293"/>
      <c r="F81" s="293"/>
      <c r="G81" s="293"/>
      <c r="H81" s="293"/>
      <c r="I81" s="294"/>
      <c r="J81" s="316"/>
      <c r="K81" s="113"/>
      <c r="R81" s="172"/>
      <c r="S81" s="172"/>
      <c r="T81" s="172"/>
      <c r="U81" s="172"/>
      <c r="V81" s="172"/>
    </row>
    <row r="82" spans="1:22" s="107" customFormat="1" ht="20.100000000000001" customHeight="1" x14ac:dyDescent="0.25">
      <c r="A82" s="120"/>
      <c r="B82" s="80"/>
      <c r="C82" s="80"/>
      <c r="D82" s="80"/>
      <c r="E82" s="80"/>
      <c r="F82" s="80"/>
      <c r="G82" s="80"/>
      <c r="H82" s="80"/>
      <c r="I82" s="80"/>
      <c r="J82" s="76"/>
      <c r="K82" s="113"/>
      <c r="R82" s="172"/>
      <c r="S82" s="172"/>
      <c r="T82" s="172"/>
      <c r="U82" s="172"/>
      <c r="V82" s="172"/>
    </row>
    <row r="83" spans="1:22" s="107" customFormat="1" ht="40.5" customHeight="1" x14ac:dyDescent="0.25">
      <c r="A83" s="120"/>
      <c r="B83" s="292" t="s">
        <v>195</v>
      </c>
      <c r="C83" s="293"/>
      <c r="D83" s="293"/>
      <c r="E83" s="293"/>
      <c r="F83" s="293"/>
      <c r="G83" s="293"/>
      <c r="H83" s="293"/>
      <c r="I83" s="294"/>
      <c r="J83" s="304">
        <f>IF(AND(O84="Checked", O85="Unchecked"), 2,0)</f>
        <v>0</v>
      </c>
      <c r="K83" s="113"/>
      <c r="O83" s="107" t="s">
        <v>196</v>
      </c>
      <c r="R83" s="172"/>
      <c r="S83" s="172"/>
      <c r="T83" s="172"/>
      <c r="U83" s="172"/>
      <c r="V83" s="172"/>
    </row>
    <row r="84" spans="1:22" s="107" customFormat="1" ht="20.100000000000001" customHeight="1" x14ac:dyDescent="0.25">
      <c r="A84" s="120"/>
      <c r="B84" s="132" t="s">
        <v>148</v>
      </c>
      <c r="C84" s="141" t="b">
        <v>0</v>
      </c>
      <c r="D84" s="132" t="s">
        <v>149</v>
      </c>
      <c r="E84" s="141" t="b">
        <v>0</v>
      </c>
      <c r="F84" s="132"/>
      <c r="G84" s="132"/>
      <c r="H84" s="132"/>
      <c r="I84" s="134"/>
      <c r="J84" s="304"/>
      <c r="K84" s="113"/>
      <c r="O84" s="107" t="str">
        <f>IF(C84, "Checked","Unchecked")</f>
        <v>Unchecked</v>
      </c>
      <c r="R84" s="172"/>
      <c r="S84" s="172"/>
      <c r="T84" s="172"/>
      <c r="U84" s="172"/>
      <c r="V84" s="172"/>
    </row>
    <row r="85" spans="1:22" s="107" customFormat="1" ht="20.100000000000001" customHeight="1" x14ac:dyDescent="0.25">
      <c r="A85" s="120"/>
      <c r="B85" s="132"/>
      <c r="C85" s="132"/>
      <c r="D85" s="132"/>
      <c r="E85" s="132"/>
      <c r="F85" s="132"/>
      <c r="G85" s="132"/>
      <c r="H85" s="132"/>
      <c r="I85" s="134"/>
      <c r="J85" s="304"/>
      <c r="K85" s="113"/>
      <c r="O85" s="107" t="str">
        <f>IF(E84, "Checked","Unchecked")</f>
        <v>Unchecked</v>
      </c>
      <c r="R85" s="172"/>
      <c r="S85" s="172"/>
      <c r="T85" s="172"/>
      <c r="U85" s="172"/>
      <c r="V85" s="172"/>
    </row>
    <row r="86" spans="1:22" s="107" customFormat="1" ht="145.5" customHeight="1" x14ac:dyDescent="0.25">
      <c r="A86" s="120"/>
      <c r="B86" s="319" t="s">
        <v>197</v>
      </c>
      <c r="C86" s="320"/>
      <c r="D86" s="320"/>
      <c r="E86" s="320"/>
      <c r="F86" s="320"/>
      <c r="G86" s="320"/>
      <c r="H86" s="320"/>
      <c r="I86" s="321"/>
      <c r="J86" s="304"/>
      <c r="K86" s="113"/>
      <c r="R86" s="172"/>
      <c r="S86" s="172"/>
      <c r="T86" s="172"/>
      <c r="U86" s="172"/>
      <c r="V86" s="172"/>
    </row>
    <row r="87" spans="1:22" s="107" customFormat="1" ht="20.100000000000001" customHeight="1" x14ac:dyDescent="0.25">
      <c r="A87" s="120"/>
      <c r="B87" s="80"/>
      <c r="C87" s="80"/>
      <c r="D87" s="80"/>
      <c r="E87" s="80"/>
      <c r="F87" s="80"/>
      <c r="G87" s="80"/>
      <c r="H87" s="80"/>
      <c r="I87" s="80"/>
      <c r="J87" s="76"/>
      <c r="K87" s="113"/>
      <c r="R87" s="172"/>
      <c r="S87" s="172"/>
      <c r="T87" s="172"/>
      <c r="U87" s="172"/>
      <c r="V87" s="172"/>
    </row>
    <row r="88" spans="1:22" s="107" customFormat="1" ht="39.950000000000003" customHeight="1" x14ac:dyDescent="0.25">
      <c r="A88" s="120"/>
      <c r="B88" s="292" t="s">
        <v>198</v>
      </c>
      <c r="C88" s="293"/>
      <c r="D88" s="293"/>
      <c r="E88" s="293"/>
      <c r="F88" s="293"/>
      <c r="G88" s="293"/>
      <c r="H88" s="293"/>
      <c r="I88" s="294"/>
      <c r="J88" s="316">
        <f>IF(AND(O89="Checked", O90="Unchecked"),2,0)</f>
        <v>0</v>
      </c>
      <c r="K88" s="113"/>
      <c r="O88" s="107" t="s">
        <v>199</v>
      </c>
      <c r="R88" s="172"/>
      <c r="S88" s="172"/>
      <c r="T88" s="172"/>
      <c r="U88" s="172"/>
      <c r="V88" s="172"/>
    </row>
    <row r="89" spans="1:22" s="107" customFormat="1" ht="20.100000000000001" customHeight="1" x14ac:dyDescent="0.25">
      <c r="A89" s="120"/>
      <c r="B89" s="132" t="s">
        <v>148</v>
      </c>
      <c r="C89" s="141" t="b">
        <v>0</v>
      </c>
      <c r="D89" s="132" t="s">
        <v>149</v>
      </c>
      <c r="E89" s="141" t="b">
        <v>0</v>
      </c>
      <c r="F89" s="132"/>
      <c r="G89" s="132"/>
      <c r="H89" s="132"/>
      <c r="I89" s="134"/>
      <c r="J89" s="316"/>
      <c r="K89" s="113"/>
      <c r="O89" s="107" t="str">
        <f>IF(C89,"Checked","Unchecked")</f>
        <v>Unchecked</v>
      </c>
      <c r="R89" s="172"/>
      <c r="S89" s="172"/>
      <c r="T89" s="172"/>
      <c r="U89" s="172"/>
      <c r="V89" s="172"/>
    </row>
    <row r="90" spans="1:22" s="107" customFormat="1" ht="20.100000000000001" customHeight="1" x14ac:dyDescent="0.25">
      <c r="A90" s="120"/>
      <c r="B90" s="132"/>
      <c r="C90" s="132"/>
      <c r="D90" s="132"/>
      <c r="E90" s="132"/>
      <c r="F90" s="132"/>
      <c r="G90" s="132"/>
      <c r="H90" s="132"/>
      <c r="I90" s="134"/>
      <c r="J90" s="316"/>
      <c r="K90" s="113"/>
      <c r="O90" s="107" t="str">
        <f>IF(E89,"Checked","Unchecked")</f>
        <v>Unchecked</v>
      </c>
      <c r="R90" s="172"/>
      <c r="S90" s="172"/>
      <c r="T90" s="172"/>
      <c r="U90" s="172"/>
      <c r="V90" s="172"/>
    </row>
    <row r="91" spans="1:22" s="107" customFormat="1" ht="57.95" customHeight="1" x14ac:dyDescent="0.25">
      <c r="A91" s="120"/>
      <c r="B91" s="292" t="s">
        <v>200</v>
      </c>
      <c r="C91" s="293"/>
      <c r="D91" s="293"/>
      <c r="E91" s="293"/>
      <c r="F91" s="293"/>
      <c r="G91" s="293"/>
      <c r="H91" s="293"/>
      <c r="I91" s="294"/>
      <c r="J91" s="316"/>
      <c r="K91" s="113"/>
      <c r="R91" s="172"/>
      <c r="S91" s="172"/>
      <c r="T91" s="172"/>
      <c r="U91" s="172"/>
      <c r="V91" s="172"/>
    </row>
    <row r="92" spans="1:22" s="107" customFormat="1" ht="20.100000000000001" customHeight="1" x14ac:dyDescent="0.25">
      <c r="A92" s="113"/>
      <c r="B92" s="80"/>
      <c r="C92" s="80"/>
      <c r="D92" s="80"/>
      <c r="E92" s="80"/>
      <c r="F92" s="80"/>
      <c r="G92" s="80"/>
      <c r="H92" s="80"/>
      <c r="I92" s="80"/>
      <c r="J92" s="76"/>
      <c r="K92" s="113"/>
      <c r="R92" s="172"/>
      <c r="S92" s="172"/>
      <c r="T92" s="172"/>
      <c r="U92" s="172"/>
      <c r="V92" s="172"/>
    </row>
    <row r="93" spans="1:22" s="107" customFormat="1" ht="20.100000000000001" customHeight="1" x14ac:dyDescent="0.25">
      <c r="A93" s="113"/>
      <c r="B93" s="292" t="s">
        <v>201</v>
      </c>
      <c r="C93" s="293"/>
      <c r="D93" s="293"/>
      <c r="E93" s="293"/>
      <c r="F93" s="293"/>
      <c r="G93" s="293"/>
      <c r="H93" s="293"/>
      <c r="I93" s="294"/>
      <c r="J93" s="316">
        <f>IF(AND(O94="Checked", O95="Unchecked"),1,0)</f>
        <v>0</v>
      </c>
      <c r="K93" s="113"/>
      <c r="O93" s="107" t="s">
        <v>202</v>
      </c>
      <c r="R93" s="172"/>
      <c r="S93" s="172"/>
      <c r="T93" s="172"/>
      <c r="U93" s="172"/>
      <c r="V93" s="172"/>
    </row>
    <row r="94" spans="1:22" s="107" customFormat="1" ht="20.100000000000001" customHeight="1" x14ac:dyDescent="0.25">
      <c r="A94" s="113"/>
      <c r="B94" s="131" t="s">
        <v>148</v>
      </c>
      <c r="C94" s="141" t="b">
        <v>0</v>
      </c>
      <c r="D94" s="132" t="s">
        <v>149</v>
      </c>
      <c r="E94" s="141" t="b">
        <v>0</v>
      </c>
      <c r="F94" s="132"/>
      <c r="G94" s="132"/>
      <c r="H94" s="132"/>
      <c r="I94" s="134"/>
      <c r="J94" s="316"/>
      <c r="K94" s="113"/>
      <c r="O94" s="107" t="str">
        <f>IF(C94,"Checked","Unchecked")</f>
        <v>Unchecked</v>
      </c>
      <c r="R94" s="172"/>
      <c r="S94" s="172"/>
      <c r="T94" s="172"/>
      <c r="U94" s="172"/>
      <c r="V94" s="172"/>
    </row>
    <row r="95" spans="1:22" s="107" customFormat="1" ht="20.100000000000001" customHeight="1" x14ac:dyDescent="0.25">
      <c r="A95" s="113"/>
      <c r="B95" s="131"/>
      <c r="C95" s="132"/>
      <c r="D95" s="132"/>
      <c r="E95" s="132"/>
      <c r="F95" s="132"/>
      <c r="G95" s="132"/>
      <c r="H95" s="132"/>
      <c r="I95" s="134"/>
      <c r="J95" s="316"/>
      <c r="K95" s="113"/>
      <c r="O95" s="107" t="str">
        <f>IF(E94, "Checked", "Unchecked")</f>
        <v>Unchecked</v>
      </c>
      <c r="R95" s="172"/>
      <c r="S95" s="172"/>
      <c r="T95" s="172"/>
      <c r="U95" s="172"/>
      <c r="V95" s="172"/>
    </row>
    <row r="96" spans="1:22" s="107" customFormat="1" ht="86.1" customHeight="1" x14ac:dyDescent="0.25">
      <c r="A96" s="113"/>
      <c r="B96" s="359" t="s">
        <v>203</v>
      </c>
      <c r="C96" s="360"/>
      <c r="D96" s="360"/>
      <c r="E96" s="360"/>
      <c r="F96" s="360"/>
      <c r="G96" s="360"/>
      <c r="H96" s="360"/>
      <c r="I96" s="361"/>
      <c r="J96" s="358"/>
      <c r="K96" s="113"/>
      <c r="R96" s="172"/>
      <c r="S96" s="172"/>
      <c r="T96" s="172"/>
      <c r="U96" s="172"/>
      <c r="V96" s="172"/>
    </row>
    <row r="97" spans="1:33" s="107" customFormat="1" ht="20.100000000000001" customHeight="1" x14ac:dyDescent="0.25">
      <c r="A97" s="113"/>
      <c r="B97" s="135" t="s">
        <v>156</v>
      </c>
      <c r="C97" s="136"/>
      <c r="D97" s="136"/>
      <c r="E97" s="136"/>
      <c r="F97" s="136"/>
      <c r="G97" s="136"/>
      <c r="H97" s="136"/>
      <c r="I97" s="137"/>
      <c r="J97" s="156">
        <f>SUM(J68:J96)</f>
        <v>0</v>
      </c>
      <c r="K97" s="113"/>
      <c r="R97" s="172"/>
      <c r="S97" s="172"/>
      <c r="T97" s="172"/>
      <c r="U97" s="172"/>
      <c r="V97" s="172"/>
    </row>
    <row r="98" spans="1:33" s="107" customFormat="1" ht="20.100000000000001" customHeight="1" x14ac:dyDescent="0.25">
      <c r="A98" s="113"/>
      <c r="B98" s="113"/>
      <c r="C98" s="113"/>
      <c r="D98" s="113"/>
      <c r="E98" s="113"/>
      <c r="F98" s="113"/>
      <c r="G98" s="113"/>
      <c r="H98" s="113"/>
      <c r="I98" s="113"/>
      <c r="J98" s="226"/>
      <c r="K98" s="113"/>
      <c r="R98" s="172"/>
      <c r="S98" s="172"/>
      <c r="T98" s="172"/>
      <c r="U98" s="172"/>
      <c r="V98" s="172"/>
    </row>
    <row r="99" spans="1:33" s="107" customFormat="1" ht="20.100000000000001" customHeight="1" x14ac:dyDescent="0.25">
      <c r="A99" s="113"/>
      <c r="B99" s="164" t="s">
        <v>71</v>
      </c>
      <c r="C99" s="86"/>
      <c r="D99" s="86"/>
      <c r="E99" s="86"/>
      <c r="F99" s="86"/>
      <c r="G99" s="86"/>
      <c r="H99" s="86"/>
      <c r="I99" s="86"/>
      <c r="J99" s="87"/>
      <c r="K99" s="113"/>
      <c r="R99" s="172"/>
      <c r="S99" s="172"/>
      <c r="T99" s="172"/>
      <c r="U99" s="172"/>
      <c r="V99" s="172"/>
    </row>
    <row r="100" spans="1:33" s="107" customFormat="1" ht="20.100000000000001" customHeight="1" x14ac:dyDescent="0.25">
      <c r="A100" s="113"/>
      <c r="B100" s="292" t="s">
        <v>204</v>
      </c>
      <c r="C100" s="293"/>
      <c r="D100" s="293"/>
      <c r="E100" s="293"/>
      <c r="F100" s="293"/>
      <c r="G100" s="293"/>
      <c r="H100" s="293"/>
      <c r="I100" s="294"/>
      <c r="J100" s="356">
        <f>IF(AND(O101="Checked",O102 ="Unchecked"), 3,0)</f>
        <v>0</v>
      </c>
      <c r="K100" s="113"/>
      <c r="O100" s="107" t="s">
        <v>205</v>
      </c>
      <c r="R100" s="172"/>
      <c r="S100" s="172"/>
      <c r="T100" s="172"/>
      <c r="U100" s="172"/>
      <c r="V100" s="172"/>
    </row>
    <row r="101" spans="1:33" s="107" customFormat="1" ht="20.100000000000001" customHeight="1" x14ac:dyDescent="0.25">
      <c r="A101" s="113"/>
      <c r="B101" s="131" t="s">
        <v>148</v>
      </c>
      <c r="C101" s="141" t="b">
        <v>0</v>
      </c>
      <c r="D101" s="132" t="s">
        <v>149</v>
      </c>
      <c r="E101" s="141" t="b">
        <v>0</v>
      </c>
      <c r="F101" s="132"/>
      <c r="G101" s="132"/>
      <c r="H101" s="132"/>
      <c r="I101" s="134"/>
      <c r="J101" s="356"/>
      <c r="K101" s="113"/>
      <c r="O101" s="107" t="str">
        <f>IF(C101, "Checked", "Unchecked")</f>
        <v>Unchecked</v>
      </c>
      <c r="R101" s="172"/>
      <c r="S101" s="172"/>
      <c r="T101" s="172"/>
      <c r="U101" s="172"/>
      <c r="V101" s="172"/>
    </row>
    <row r="102" spans="1:33" s="107" customFormat="1" ht="20.100000000000001" customHeight="1" x14ac:dyDescent="0.25">
      <c r="A102" s="113"/>
      <c r="B102" s="131"/>
      <c r="C102" s="132"/>
      <c r="D102" s="132"/>
      <c r="E102" s="132"/>
      <c r="F102" s="132"/>
      <c r="G102" s="132"/>
      <c r="H102" s="132"/>
      <c r="I102" s="134"/>
      <c r="J102" s="356"/>
      <c r="K102" s="113"/>
      <c r="O102" s="107" t="str">
        <f>IF(E101, "Checked","Unchecked")</f>
        <v>Unchecked</v>
      </c>
      <c r="R102" s="172"/>
      <c r="S102" s="172"/>
      <c r="T102" s="172"/>
      <c r="U102" s="172"/>
      <c r="V102" s="172"/>
    </row>
    <row r="103" spans="1:33" s="107" customFormat="1" ht="43.5" customHeight="1" x14ac:dyDescent="0.25">
      <c r="A103" s="113"/>
      <c r="B103" s="292" t="s">
        <v>206</v>
      </c>
      <c r="C103" s="293"/>
      <c r="D103" s="293"/>
      <c r="E103" s="293"/>
      <c r="F103" s="293"/>
      <c r="G103" s="293"/>
      <c r="H103" s="293"/>
      <c r="I103" s="294"/>
      <c r="J103" s="356"/>
      <c r="K103" s="113"/>
      <c r="R103" s="172"/>
      <c r="S103" s="172"/>
      <c r="T103" s="172"/>
      <c r="U103" s="172"/>
      <c r="V103" s="172"/>
      <c r="W103" s="172"/>
      <c r="X103" s="172"/>
      <c r="Y103" s="172"/>
      <c r="Z103" s="172"/>
      <c r="AA103" s="172"/>
      <c r="AB103" s="172"/>
      <c r="AC103" s="172"/>
      <c r="AD103" s="172"/>
      <c r="AE103" s="172"/>
      <c r="AF103" s="172"/>
      <c r="AG103" s="172"/>
    </row>
    <row r="104" spans="1:33" s="107" customFormat="1" ht="20.100000000000001" customHeight="1" x14ac:dyDescent="0.25">
      <c r="A104" s="113"/>
      <c r="B104" s="83"/>
      <c r="C104" s="80"/>
      <c r="D104" s="80"/>
      <c r="E104" s="80"/>
      <c r="F104" s="80"/>
      <c r="G104" s="80"/>
      <c r="H104" s="80"/>
      <c r="I104" s="80"/>
      <c r="J104" s="76"/>
      <c r="K104" s="113"/>
      <c r="R104" s="172"/>
      <c r="S104" s="172"/>
      <c r="T104" s="172"/>
      <c r="U104" s="172"/>
      <c r="V104" s="172"/>
      <c r="W104" s="172"/>
      <c r="X104" s="172"/>
      <c r="Y104" s="172"/>
      <c r="Z104" s="172"/>
      <c r="AA104" s="172"/>
      <c r="AB104" s="172"/>
      <c r="AC104" s="172"/>
      <c r="AD104" s="172"/>
      <c r="AE104" s="172"/>
      <c r="AF104" s="172"/>
      <c r="AG104" s="172"/>
    </row>
    <row r="105" spans="1:33" s="107" customFormat="1" ht="44.45" customHeight="1" x14ac:dyDescent="0.25">
      <c r="A105" s="113"/>
      <c r="B105" s="292" t="s">
        <v>207</v>
      </c>
      <c r="C105" s="293"/>
      <c r="D105" s="293"/>
      <c r="E105" s="293"/>
      <c r="F105" s="293"/>
      <c r="G105" s="293"/>
      <c r="H105" s="293"/>
      <c r="I105" s="294"/>
      <c r="J105" s="325">
        <f>IF(OR(O106="Checked",O107="Checked",O108="Checked",O109="Checked"),3,0)</f>
        <v>0</v>
      </c>
      <c r="K105" s="113"/>
      <c r="O105" s="107" t="s">
        <v>208</v>
      </c>
      <c r="R105" s="172"/>
      <c r="S105" s="172"/>
      <c r="T105" s="172"/>
      <c r="U105" s="172"/>
      <c r="V105" s="172"/>
      <c r="W105" s="172"/>
      <c r="X105" s="172"/>
      <c r="Y105" s="172"/>
      <c r="Z105" s="172"/>
      <c r="AA105" s="172"/>
      <c r="AB105" s="172"/>
      <c r="AC105" s="172"/>
      <c r="AD105" s="172"/>
      <c r="AE105" s="172"/>
      <c r="AF105" s="172"/>
      <c r="AG105" s="172"/>
    </row>
    <row r="106" spans="1:33" s="107" customFormat="1" ht="20.100000000000001" customHeight="1" x14ac:dyDescent="0.25">
      <c r="A106" s="113"/>
      <c r="B106" s="131" t="s">
        <v>209</v>
      </c>
      <c r="C106" s="132"/>
      <c r="D106" s="132"/>
      <c r="E106" s="132"/>
      <c r="F106" s="132"/>
      <c r="G106" s="132"/>
      <c r="H106" s="132"/>
      <c r="I106" s="133" t="b">
        <v>0</v>
      </c>
      <c r="J106" s="325"/>
      <c r="K106" s="113"/>
      <c r="O106" s="107" t="str">
        <f>IF(I106, "Checked","Unchecked")</f>
        <v>Unchecked</v>
      </c>
      <c r="R106" s="172"/>
      <c r="S106" s="172"/>
      <c r="T106" s="172"/>
      <c r="U106" s="172"/>
      <c r="V106" s="172"/>
      <c r="W106" s="172"/>
      <c r="X106" s="172"/>
      <c r="Y106" s="172"/>
      <c r="Z106" s="172"/>
      <c r="AA106" s="172"/>
      <c r="AB106" s="172"/>
      <c r="AC106" s="172"/>
      <c r="AD106" s="172"/>
      <c r="AE106" s="172"/>
      <c r="AF106" s="172"/>
      <c r="AG106" s="172"/>
    </row>
    <row r="107" spans="1:33" s="107" customFormat="1" ht="20.100000000000001" customHeight="1" x14ac:dyDescent="0.25">
      <c r="A107" s="113"/>
      <c r="B107" s="131" t="s">
        <v>210</v>
      </c>
      <c r="C107" s="132"/>
      <c r="D107" s="132"/>
      <c r="E107" s="132"/>
      <c r="F107" s="132"/>
      <c r="G107" s="132"/>
      <c r="H107" s="132"/>
      <c r="I107" s="133" t="b">
        <v>0</v>
      </c>
      <c r="J107" s="325"/>
      <c r="K107" s="113"/>
      <c r="O107" s="107" t="str">
        <f>IF(I107, "Checked","Unchecked")</f>
        <v>Unchecked</v>
      </c>
      <c r="R107" s="172"/>
      <c r="S107" s="172"/>
      <c r="T107" s="172"/>
      <c r="U107" s="172"/>
      <c r="V107" s="172"/>
      <c r="W107" s="172"/>
      <c r="X107" s="172"/>
      <c r="Y107" s="172"/>
      <c r="Z107" s="172"/>
      <c r="AA107" s="172"/>
      <c r="AB107" s="172"/>
      <c r="AC107" s="172"/>
      <c r="AD107" s="172"/>
      <c r="AE107" s="172"/>
      <c r="AF107" s="172"/>
      <c r="AG107" s="172"/>
    </row>
    <row r="108" spans="1:33" s="107" customFormat="1" ht="20.100000000000001" customHeight="1" x14ac:dyDescent="0.25">
      <c r="A108" s="113"/>
      <c r="B108" s="131" t="s">
        <v>211</v>
      </c>
      <c r="C108" s="132"/>
      <c r="D108" s="132"/>
      <c r="E108" s="132"/>
      <c r="F108" s="132"/>
      <c r="G108" s="132"/>
      <c r="H108" s="132"/>
      <c r="I108" s="133" t="b">
        <v>0</v>
      </c>
      <c r="J108" s="326"/>
      <c r="K108" s="113"/>
      <c r="O108" s="107" t="str">
        <f>IF(I108, "Checked","Unchecked")</f>
        <v>Unchecked</v>
      </c>
      <c r="R108" s="172"/>
      <c r="S108" s="172"/>
      <c r="T108" s="172"/>
      <c r="U108" s="172"/>
      <c r="V108" s="172"/>
      <c r="W108" s="172"/>
      <c r="X108" s="172"/>
      <c r="Y108" s="172"/>
      <c r="Z108" s="172"/>
      <c r="AA108" s="172"/>
      <c r="AB108" s="172"/>
      <c r="AC108" s="172"/>
      <c r="AD108" s="172"/>
      <c r="AE108" s="172"/>
      <c r="AF108" s="172"/>
      <c r="AG108" s="172"/>
    </row>
    <row r="109" spans="1:33" s="107" customFormat="1" ht="20.100000000000001" customHeight="1" x14ac:dyDescent="0.25">
      <c r="A109" s="113"/>
      <c r="B109" s="131" t="s">
        <v>212</v>
      </c>
      <c r="C109" s="132"/>
      <c r="D109" s="132"/>
      <c r="E109" s="132"/>
      <c r="F109" s="132"/>
      <c r="G109" s="132"/>
      <c r="H109" s="132"/>
      <c r="I109" s="133" t="b">
        <v>0</v>
      </c>
      <c r="J109" s="370" t="s">
        <v>155</v>
      </c>
      <c r="K109" s="113"/>
      <c r="O109" s="107" t="str">
        <f>IF(I109, "Checked","Unchecked")</f>
        <v>Unchecked</v>
      </c>
      <c r="R109" s="172"/>
      <c r="S109" s="172"/>
      <c r="T109" s="172"/>
      <c r="U109" s="172"/>
      <c r="V109" s="172"/>
      <c r="W109" s="172"/>
      <c r="X109" s="172"/>
      <c r="Y109" s="172"/>
      <c r="Z109" s="172"/>
      <c r="AA109" s="172"/>
      <c r="AB109" s="172"/>
      <c r="AC109" s="172"/>
      <c r="AD109" s="172"/>
      <c r="AE109" s="172"/>
      <c r="AF109" s="172"/>
      <c r="AG109" s="172"/>
    </row>
    <row r="110" spans="1:33" s="107" customFormat="1" ht="20.100000000000001" customHeight="1" x14ac:dyDescent="0.25">
      <c r="A110" s="113"/>
      <c r="B110" s="131" t="s">
        <v>167</v>
      </c>
      <c r="C110" s="132"/>
      <c r="D110" s="132"/>
      <c r="E110" s="132"/>
      <c r="F110" s="132"/>
      <c r="G110" s="132"/>
      <c r="H110" s="132"/>
      <c r="I110" s="133" t="b">
        <v>0</v>
      </c>
      <c r="J110" s="325"/>
      <c r="K110" s="113"/>
      <c r="O110" s="107" t="str">
        <f>IF(I110, "Checked","Unchecked")</f>
        <v>Unchecked</v>
      </c>
      <c r="R110" s="172"/>
      <c r="S110" s="172"/>
      <c r="T110" s="172"/>
      <c r="U110" s="172"/>
      <c r="V110" s="172"/>
      <c r="W110" s="172"/>
      <c r="X110" s="172"/>
      <c r="Y110" s="172"/>
      <c r="Z110" s="172"/>
      <c r="AA110" s="172"/>
      <c r="AB110" s="172"/>
      <c r="AC110" s="172"/>
      <c r="AD110" s="172"/>
      <c r="AE110" s="172"/>
      <c r="AF110" s="172"/>
      <c r="AG110" s="172"/>
    </row>
    <row r="111" spans="1:33" s="107" customFormat="1" ht="20.100000000000001" customHeight="1" x14ac:dyDescent="0.25">
      <c r="A111" s="113"/>
      <c r="B111" s="131"/>
      <c r="C111" s="132"/>
      <c r="D111" s="132"/>
      <c r="E111" s="132"/>
      <c r="F111" s="132"/>
      <c r="G111" s="132"/>
      <c r="H111" s="132"/>
      <c r="I111" s="134"/>
      <c r="J111" s="290">
        <f>IF((I106+I107+I108+I109+I110)&gt; 2,1,0)</f>
        <v>0</v>
      </c>
      <c r="K111" s="113"/>
      <c r="R111" s="172"/>
      <c r="S111" s="172"/>
      <c r="T111" s="172"/>
      <c r="U111" s="172"/>
      <c r="V111" s="172"/>
      <c r="W111" s="172"/>
      <c r="X111" s="172"/>
      <c r="Y111" s="172"/>
      <c r="Z111" s="172"/>
      <c r="AA111" s="172"/>
      <c r="AB111" s="172"/>
      <c r="AC111" s="172"/>
      <c r="AD111" s="172"/>
      <c r="AE111" s="172"/>
      <c r="AF111" s="172"/>
      <c r="AG111" s="172"/>
    </row>
    <row r="112" spans="1:33" s="107" customFormat="1" ht="89.45" customHeight="1" x14ac:dyDescent="0.25">
      <c r="A112" s="113"/>
      <c r="B112" s="292" t="s">
        <v>213</v>
      </c>
      <c r="C112" s="293"/>
      <c r="D112" s="293"/>
      <c r="E112" s="293"/>
      <c r="F112" s="293"/>
      <c r="G112" s="293"/>
      <c r="H112" s="293"/>
      <c r="I112" s="294"/>
      <c r="J112" s="290"/>
      <c r="K112" s="113"/>
      <c r="R112" s="172"/>
      <c r="S112" s="172"/>
      <c r="T112" s="172"/>
      <c r="U112" s="172"/>
      <c r="V112" s="172"/>
      <c r="W112" s="172"/>
      <c r="X112" s="172"/>
      <c r="Y112" s="172"/>
      <c r="Z112" s="172"/>
      <c r="AA112" s="172"/>
      <c r="AB112" s="172"/>
      <c r="AC112" s="172"/>
      <c r="AD112" s="172"/>
      <c r="AE112" s="172"/>
      <c r="AF112" s="172"/>
      <c r="AG112" s="172"/>
    </row>
    <row r="113" spans="1:33" s="107" customFormat="1" ht="20.100000000000001" customHeight="1" x14ac:dyDescent="0.25">
      <c r="A113" s="113"/>
      <c r="B113" s="83"/>
      <c r="C113" s="80"/>
      <c r="D113" s="80"/>
      <c r="E113" s="80"/>
      <c r="F113" s="80"/>
      <c r="G113" s="80"/>
      <c r="H113" s="80"/>
      <c r="I113" s="80"/>
      <c r="J113" s="76"/>
      <c r="K113" s="113"/>
      <c r="R113" s="172"/>
      <c r="S113" s="172"/>
      <c r="T113" s="172"/>
      <c r="U113" s="172"/>
      <c r="V113" s="172"/>
      <c r="W113" s="172"/>
      <c r="X113" s="172"/>
      <c r="Y113" s="172"/>
      <c r="Z113" s="172"/>
      <c r="AA113" s="172"/>
      <c r="AB113" s="172"/>
      <c r="AC113" s="172"/>
      <c r="AD113" s="172"/>
      <c r="AE113" s="172"/>
      <c r="AF113" s="172"/>
      <c r="AG113" s="172"/>
    </row>
    <row r="114" spans="1:33" s="107" customFormat="1" ht="40.5" customHeight="1" x14ac:dyDescent="0.25">
      <c r="A114" s="113"/>
      <c r="B114" s="292" t="s">
        <v>214</v>
      </c>
      <c r="C114" s="293"/>
      <c r="D114" s="293"/>
      <c r="E114" s="293"/>
      <c r="F114" s="293"/>
      <c r="G114" s="293"/>
      <c r="H114" s="293"/>
      <c r="I114" s="294"/>
      <c r="J114" s="354">
        <f>IF(AND(O115="Checked", O116="Unchecked"),1,0)</f>
        <v>0</v>
      </c>
      <c r="K114" s="113"/>
      <c r="O114" s="107" t="s">
        <v>215</v>
      </c>
      <c r="R114" s="172"/>
      <c r="S114" s="172"/>
      <c r="T114" s="172"/>
      <c r="U114" s="172"/>
      <c r="V114" s="172"/>
    </row>
    <row r="115" spans="1:33" s="107" customFormat="1" ht="20.100000000000001" customHeight="1" x14ac:dyDescent="0.25">
      <c r="A115" s="113"/>
      <c r="B115" s="131" t="s">
        <v>148</v>
      </c>
      <c r="C115" s="141" t="b">
        <v>0</v>
      </c>
      <c r="D115" s="132" t="s">
        <v>149</v>
      </c>
      <c r="E115" s="141" t="b">
        <v>0</v>
      </c>
      <c r="F115" s="132"/>
      <c r="G115" s="132"/>
      <c r="H115" s="132"/>
      <c r="I115" s="134"/>
      <c r="J115" s="354"/>
      <c r="K115" s="113"/>
      <c r="O115" s="107" t="str">
        <f>IF(C115, "Checked", "Unchecked")</f>
        <v>Unchecked</v>
      </c>
      <c r="R115" s="172"/>
      <c r="S115" s="172"/>
      <c r="T115" s="172"/>
      <c r="U115" s="172"/>
      <c r="V115" s="172"/>
    </row>
    <row r="116" spans="1:33" s="107" customFormat="1" ht="20.100000000000001" customHeight="1" x14ac:dyDescent="0.25">
      <c r="A116" s="113"/>
      <c r="B116" s="131"/>
      <c r="C116" s="132"/>
      <c r="D116" s="132"/>
      <c r="E116" s="132"/>
      <c r="F116" s="132"/>
      <c r="G116" s="132"/>
      <c r="H116" s="132"/>
      <c r="I116" s="134"/>
      <c r="J116" s="354"/>
      <c r="K116" s="113"/>
      <c r="O116" s="107" t="str">
        <f>IF(E115, "Checked","Unchecked")</f>
        <v>Unchecked</v>
      </c>
      <c r="R116" s="172"/>
      <c r="S116" s="172"/>
      <c r="T116" s="172"/>
      <c r="U116" s="172"/>
      <c r="V116" s="172"/>
    </row>
    <row r="117" spans="1:33" s="107" customFormat="1" ht="66.599999999999994" customHeight="1" x14ac:dyDescent="0.25">
      <c r="A117" s="113"/>
      <c r="B117" s="295" t="s">
        <v>216</v>
      </c>
      <c r="C117" s="296"/>
      <c r="D117" s="296"/>
      <c r="E117" s="296"/>
      <c r="F117" s="296"/>
      <c r="G117" s="296"/>
      <c r="H117" s="296"/>
      <c r="I117" s="297"/>
      <c r="J117" s="355"/>
      <c r="K117" s="113"/>
      <c r="R117" s="172"/>
      <c r="S117" s="172"/>
      <c r="T117" s="172"/>
      <c r="U117" s="172"/>
      <c r="V117" s="172"/>
    </row>
    <row r="118" spans="1:33" s="107" customFormat="1" ht="20.100000000000001" customHeight="1" x14ac:dyDescent="0.25">
      <c r="A118" s="113"/>
      <c r="B118" s="135" t="s">
        <v>156</v>
      </c>
      <c r="C118" s="146"/>
      <c r="D118" s="146"/>
      <c r="E118" s="146"/>
      <c r="F118" s="146"/>
      <c r="G118" s="146"/>
      <c r="H118" s="146"/>
      <c r="I118" s="157"/>
      <c r="J118" s="158">
        <f>SUM(J100:J117)</f>
        <v>0</v>
      </c>
      <c r="K118" s="113"/>
      <c r="R118" s="172"/>
      <c r="S118" s="172"/>
      <c r="T118" s="172"/>
      <c r="U118" s="172"/>
      <c r="V118" s="172"/>
    </row>
    <row r="119" spans="1:33" s="107" customFormat="1" ht="20.100000000000001" customHeight="1" x14ac:dyDescent="0.25">
      <c r="A119" s="113"/>
      <c r="B119" s="113"/>
      <c r="C119" s="113"/>
      <c r="D119" s="113"/>
      <c r="E119" s="113"/>
      <c r="F119" s="113"/>
      <c r="G119" s="113"/>
      <c r="H119" s="113"/>
      <c r="I119" s="113"/>
      <c r="J119" s="226"/>
      <c r="K119" s="113"/>
      <c r="R119" s="172"/>
      <c r="S119" s="172"/>
      <c r="T119" s="172"/>
      <c r="U119" s="172"/>
      <c r="V119" s="172"/>
    </row>
    <row r="120" spans="1:33" s="107" customFormat="1" ht="20.100000000000001" customHeight="1" x14ac:dyDescent="0.3">
      <c r="A120" s="113"/>
      <c r="B120" s="165" t="s">
        <v>217</v>
      </c>
      <c r="C120" s="88"/>
      <c r="D120" s="88"/>
      <c r="E120" s="88"/>
      <c r="F120" s="88"/>
      <c r="G120" s="88"/>
      <c r="H120" s="88"/>
      <c r="I120" s="88"/>
      <c r="J120" s="89"/>
      <c r="K120" s="113"/>
      <c r="R120" s="172"/>
      <c r="S120" s="172"/>
      <c r="T120" s="172"/>
      <c r="U120" s="172"/>
      <c r="V120" s="172"/>
    </row>
    <row r="121" spans="1:33" s="107" customFormat="1" ht="40.5" customHeight="1" x14ac:dyDescent="0.25">
      <c r="A121" s="113"/>
      <c r="B121" s="292" t="s">
        <v>218</v>
      </c>
      <c r="C121" s="293"/>
      <c r="D121" s="293"/>
      <c r="E121" s="293"/>
      <c r="F121" s="293"/>
      <c r="G121" s="293"/>
      <c r="H121" s="293"/>
      <c r="I121" s="294"/>
      <c r="J121" s="290">
        <f>IF(AND(N122="Checked", N123="Unchecked"),1,0)</f>
        <v>0</v>
      </c>
      <c r="K121" s="113"/>
      <c r="R121" s="80"/>
      <c r="S121" s="172"/>
      <c r="T121" s="172"/>
      <c r="U121" s="172"/>
      <c r="V121" s="172"/>
    </row>
    <row r="122" spans="1:33" s="107" customFormat="1" ht="20.100000000000001" customHeight="1" x14ac:dyDescent="0.25">
      <c r="A122" s="113"/>
      <c r="B122" s="218" t="s">
        <v>148</v>
      </c>
      <c r="C122" s="130" t="b">
        <v>0</v>
      </c>
      <c r="D122" s="219" t="s">
        <v>149</v>
      </c>
      <c r="E122" s="130" t="b">
        <v>0</v>
      </c>
      <c r="F122" s="113"/>
      <c r="G122" s="113"/>
      <c r="H122" s="113"/>
      <c r="I122" s="120"/>
      <c r="J122" s="290"/>
      <c r="K122" s="113"/>
      <c r="N122" s="107" t="str">
        <f>IF(C122, "Checked", "Unchecked")</f>
        <v>Unchecked</v>
      </c>
      <c r="R122" s="80"/>
      <c r="S122" s="172"/>
      <c r="T122" s="172"/>
      <c r="U122" s="172"/>
      <c r="V122" s="172"/>
    </row>
    <row r="123" spans="1:33" s="107" customFormat="1" ht="20.100000000000001" customHeight="1" x14ac:dyDescent="0.25">
      <c r="A123" s="113"/>
      <c r="B123" s="119"/>
      <c r="C123" s="113"/>
      <c r="D123" s="113"/>
      <c r="E123" s="113"/>
      <c r="F123" s="113"/>
      <c r="G123" s="113"/>
      <c r="H123" s="113"/>
      <c r="I123" s="120"/>
      <c r="J123" s="290"/>
      <c r="K123" s="113"/>
      <c r="N123" s="107" t="str">
        <f>IF(E122, "Checked", "Unchecked")</f>
        <v>Unchecked</v>
      </c>
      <c r="R123" s="80"/>
      <c r="S123" s="172"/>
      <c r="T123" s="172"/>
      <c r="U123" s="172"/>
      <c r="V123" s="172"/>
    </row>
    <row r="124" spans="1:33" s="107" customFormat="1" ht="72" customHeight="1" x14ac:dyDescent="0.25">
      <c r="A124" s="113"/>
      <c r="B124" s="292" t="s">
        <v>219</v>
      </c>
      <c r="C124" s="293"/>
      <c r="D124" s="293"/>
      <c r="E124" s="293"/>
      <c r="F124" s="293"/>
      <c r="G124" s="293"/>
      <c r="H124" s="293"/>
      <c r="I124" s="294"/>
      <c r="J124" s="290"/>
      <c r="K124" s="113"/>
      <c r="R124" s="80"/>
      <c r="S124" s="172"/>
      <c r="T124" s="172"/>
      <c r="U124" s="172"/>
      <c r="V124" s="172"/>
    </row>
    <row r="125" spans="1:33" s="107" customFormat="1" ht="20.100000000000001" customHeight="1" x14ac:dyDescent="0.25">
      <c r="A125" s="113"/>
      <c r="B125" s="83"/>
      <c r="C125" s="80"/>
      <c r="D125" s="80"/>
      <c r="E125" s="80"/>
      <c r="F125" s="80"/>
      <c r="G125" s="80"/>
      <c r="H125" s="80"/>
      <c r="I125" s="81"/>
      <c r="J125" s="200"/>
      <c r="K125" s="113"/>
      <c r="R125" s="80"/>
      <c r="S125" s="172"/>
      <c r="T125" s="172"/>
      <c r="U125" s="172"/>
      <c r="V125" s="172"/>
    </row>
    <row r="126" spans="1:33" s="107" customFormat="1" ht="39.950000000000003" customHeight="1" x14ac:dyDescent="0.25">
      <c r="A126" s="113"/>
      <c r="B126" s="292" t="s">
        <v>220</v>
      </c>
      <c r="C126" s="293"/>
      <c r="D126" s="293"/>
      <c r="E126" s="293"/>
      <c r="F126" s="293"/>
      <c r="G126" s="293"/>
      <c r="H126" s="293"/>
      <c r="I126" s="294"/>
      <c r="J126" s="290">
        <f>IF(AND(N126="Checked", N127="Unchecked"), 2,0)</f>
        <v>0</v>
      </c>
      <c r="K126" s="113"/>
      <c r="N126" s="107" t="str">
        <f>IF(C127, "Checked", "Unchecked")</f>
        <v>Unchecked</v>
      </c>
      <c r="R126" s="80"/>
      <c r="S126" s="172"/>
      <c r="T126" s="172"/>
      <c r="U126" s="172"/>
      <c r="V126" s="172"/>
    </row>
    <row r="127" spans="1:33" s="107" customFormat="1" ht="20.100000000000001" customHeight="1" x14ac:dyDescent="0.25">
      <c r="A127" s="113"/>
      <c r="B127" s="218" t="s">
        <v>148</v>
      </c>
      <c r="C127" s="130" t="b">
        <v>0</v>
      </c>
      <c r="D127" s="219" t="s">
        <v>149</v>
      </c>
      <c r="E127" s="130" t="b">
        <v>0</v>
      </c>
      <c r="F127" s="113"/>
      <c r="G127" s="113"/>
      <c r="H127" s="113"/>
      <c r="I127" s="120"/>
      <c r="J127" s="290"/>
      <c r="K127" s="113"/>
      <c r="N127" s="107" t="str">
        <f>IF(E127, "Checked", "Unchecked")</f>
        <v>Unchecked</v>
      </c>
      <c r="R127" s="80"/>
      <c r="S127" s="172"/>
      <c r="T127" s="172"/>
      <c r="U127" s="172"/>
      <c r="V127" s="172"/>
    </row>
    <row r="128" spans="1:33" s="107" customFormat="1" ht="20.100000000000001" customHeight="1" x14ac:dyDescent="0.25">
      <c r="A128" s="113"/>
      <c r="B128" s="119"/>
      <c r="C128" s="113"/>
      <c r="D128" s="113"/>
      <c r="E128" s="113"/>
      <c r="F128" s="113"/>
      <c r="G128" s="113"/>
      <c r="H128" s="113"/>
      <c r="I128" s="120"/>
      <c r="J128" s="290"/>
      <c r="K128" s="113"/>
      <c r="R128" s="80"/>
      <c r="S128" s="172"/>
      <c r="T128" s="172"/>
      <c r="U128" s="172"/>
      <c r="V128" s="172"/>
    </row>
    <row r="129" spans="1:22" s="107" customFormat="1" ht="87.95" customHeight="1" x14ac:dyDescent="0.25">
      <c r="A129" s="113"/>
      <c r="B129" s="292" t="s">
        <v>221</v>
      </c>
      <c r="C129" s="293"/>
      <c r="D129" s="293"/>
      <c r="E129" s="293"/>
      <c r="F129" s="293"/>
      <c r="G129" s="293"/>
      <c r="H129" s="293"/>
      <c r="I129" s="294"/>
      <c r="J129" s="290"/>
      <c r="K129" s="113"/>
      <c r="R129" s="80"/>
      <c r="S129" s="172"/>
      <c r="T129" s="172"/>
      <c r="U129" s="172"/>
      <c r="V129" s="172"/>
    </row>
    <row r="130" spans="1:22" s="107" customFormat="1" ht="20.100000000000001" customHeight="1" x14ac:dyDescent="0.3">
      <c r="A130" s="113"/>
      <c r="B130" s="202"/>
      <c r="C130" s="80"/>
      <c r="D130" s="80"/>
      <c r="E130" s="80"/>
      <c r="F130" s="80"/>
      <c r="G130" s="80"/>
      <c r="H130" s="80"/>
      <c r="I130" s="80"/>
      <c r="J130" s="76"/>
      <c r="K130" s="113"/>
      <c r="R130" s="172"/>
      <c r="S130" s="172"/>
      <c r="T130" s="172"/>
      <c r="U130" s="172"/>
      <c r="V130" s="172"/>
    </row>
    <row r="131" spans="1:22" s="107" customFormat="1" ht="41.1" customHeight="1" x14ac:dyDescent="0.25">
      <c r="A131" s="113"/>
      <c r="B131" s="292" t="s">
        <v>222</v>
      </c>
      <c r="C131" s="293"/>
      <c r="D131" s="293"/>
      <c r="E131" s="293"/>
      <c r="F131" s="293"/>
      <c r="G131" s="293"/>
      <c r="H131" s="293"/>
      <c r="I131" s="294"/>
      <c r="J131" s="304">
        <f>IF(AND(O132="Checked",O133="Unchecked"),3,0)</f>
        <v>0</v>
      </c>
      <c r="K131" s="113"/>
      <c r="O131" s="107" t="s">
        <v>223</v>
      </c>
      <c r="R131" s="172"/>
      <c r="S131" s="172"/>
      <c r="T131" s="172"/>
      <c r="U131" s="172"/>
      <c r="V131" s="172"/>
    </row>
    <row r="132" spans="1:22" s="107" customFormat="1" ht="20.100000000000001" customHeight="1" x14ac:dyDescent="0.25">
      <c r="A132" s="113"/>
      <c r="B132" s="131" t="s">
        <v>148</v>
      </c>
      <c r="C132" s="141" t="b">
        <v>0</v>
      </c>
      <c r="D132" s="132" t="s">
        <v>149</v>
      </c>
      <c r="E132" s="141" t="b">
        <v>0</v>
      </c>
      <c r="F132" s="132"/>
      <c r="G132" s="132"/>
      <c r="H132" s="132"/>
      <c r="I132" s="134"/>
      <c r="J132" s="304"/>
      <c r="K132" s="113"/>
      <c r="O132" s="107" t="str">
        <f>IF(C132, "Checked", "Unchecked")</f>
        <v>Unchecked</v>
      </c>
      <c r="R132" s="172"/>
      <c r="S132" s="172"/>
      <c r="T132" s="172"/>
      <c r="U132" s="172"/>
      <c r="V132" s="172"/>
    </row>
    <row r="133" spans="1:22" s="107" customFormat="1" ht="20.100000000000001" customHeight="1" x14ac:dyDescent="0.25">
      <c r="A133" s="113"/>
      <c r="B133" s="131"/>
      <c r="C133" s="132"/>
      <c r="D133" s="132"/>
      <c r="E133" s="132"/>
      <c r="F133" s="132"/>
      <c r="G133" s="132"/>
      <c r="H133" s="132"/>
      <c r="I133" s="134"/>
      <c r="J133" s="304"/>
      <c r="K133" s="113"/>
      <c r="O133" s="107" t="str">
        <f>IF(E132, "Checked","Unchecked")</f>
        <v>Unchecked</v>
      </c>
      <c r="R133" s="172"/>
      <c r="S133" s="172"/>
      <c r="T133" s="172"/>
      <c r="U133" s="172"/>
      <c r="V133" s="172"/>
    </row>
    <row r="134" spans="1:22" s="107" customFormat="1" ht="98.45" customHeight="1" x14ac:dyDescent="0.25">
      <c r="A134" s="113"/>
      <c r="B134" s="292" t="s">
        <v>224</v>
      </c>
      <c r="C134" s="293"/>
      <c r="D134" s="293"/>
      <c r="E134" s="293"/>
      <c r="F134" s="293"/>
      <c r="G134" s="293"/>
      <c r="H134" s="293"/>
      <c r="I134" s="294"/>
      <c r="J134" s="304"/>
      <c r="K134" s="113"/>
      <c r="R134" s="172"/>
      <c r="S134" s="172"/>
      <c r="T134" s="172"/>
      <c r="U134" s="172"/>
      <c r="V134" s="172"/>
    </row>
    <row r="135" spans="1:22" s="107" customFormat="1" ht="20.100000000000001" customHeight="1" x14ac:dyDescent="0.25">
      <c r="A135" s="113"/>
      <c r="B135" s="83"/>
      <c r="C135" s="80"/>
      <c r="D135" s="80"/>
      <c r="E135" s="80"/>
      <c r="F135" s="80"/>
      <c r="G135" s="80"/>
      <c r="H135" s="80"/>
      <c r="I135" s="80"/>
      <c r="J135" s="76"/>
      <c r="K135" s="113"/>
      <c r="R135" s="172"/>
      <c r="S135" s="172"/>
      <c r="T135" s="172"/>
      <c r="U135" s="172"/>
      <c r="V135" s="172"/>
    </row>
    <row r="136" spans="1:22" s="107" customFormat="1" ht="20.100000000000001" customHeight="1" x14ac:dyDescent="0.25">
      <c r="A136" s="113"/>
      <c r="B136" s="292" t="s">
        <v>225</v>
      </c>
      <c r="C136" s="293"/>
      <c r="D136" s="293"/>
      <c r="E136" s="293"/>
      <c r="F136" s="293"/>
      <c r="G136" s="293"/>
      <c r="H136" s="293"/>
      <c r="I136" s="294"/>
      <c r="J136" s="316">
        <f>IF(AND(O137="Checked", O138="Unchecked"),1,0)</f>
        <v>0</v>
      </c>
      <c r="K136" s="113"/>
      <c r="O136" s="107" t="s">
        <v>226</v>
      </c>
      <c r="R136" s="172"/>
      <c r="S136" s="172"/>
      <c r="T136" s="172"/>
      <c r="U136" s="172"/>
      <c r="V136" s="172"/>
    </row>
    <row r="137" spans="1:22" s="107" customFormat="1" ht="20.100000000000001" customHeight="1" x14ac:dyDescent="0.25">
      <c r="A137" s="113"/>
      <c r="B137" s="131" t="s">
        <v>148</v>
      </c>
      <c r="C137" s="141" t="b">
        <v>0</v>
      </c>
      <c r="D137" s="132" t="s">
        <v>149</v>
      </c>
      <c r="E137" s="141" t="b">
        <v>0</v>
      </c>
      <c r="F137" s="132"/>
      <c r="G137" s="132"/>
      <c r="H137" s="132"/>
      <c r="I137" s="134"/>
      <c r="J137" s="316"/>
      <c r="K137" s="113"/>
      <c r="O137" s="107" t="str">
        <f>IF(C137, "Checked","Unchecked")</f>
        <v>Unchecked</v>
      </c>
      <c r="R137" s="172"/>
      <c r="S137" s="172"/>
      <c r="T137" s="172"/>
      <c r="U137" s="172"/>
      <c r="V137" s="172"/>
    </row>
    <row r="138" spans="1:22" s="107" customFormat="1" ht="20.100000000000001" customHeight="1" x14ac:dyDescent="0.25">
      <c r="A138" s="113"/>
      <c r="B138" s="131"/>
      <c r="C138" s="132"/>
      <c r="D138" s="132"/>
      <c r="E138" s="132"/>
      <c r="F138" s="132"/>
      <c r="G138" s="132"/>
      <c r="H138" s="132"/>
      <c r="I138" s="134"/>
      <c r="J138" s="316"/>
      <c r="K138" s="113"/>
      <c r="O138" s="107" t="str">
        <f>IF(E137, "Checked","Unchecked")</f>
        <v>Unchecked</v>
      </c>
      <c r="R138" s="172"/>
      <c r="S138" s="172"/>
      <c r="T138" s="172"/>
      <c r="U138" s="172"/>
      <c r="V138" s="172"/>
    </row>
    <row r="139" spans="1:22" s="107" customFormat="1" ht="42.95" customHeight="1" x14ac:dyDescent="0.25">
      <c r="A139" s="113"/>
      <c r="B139" s="292" t="s">
        <v>227</v>
      </c>
      <c r="C139" s="293"/>
      <c r="D139" s="293"/>
      <c r="E139" s="293"/>
      <c r="F139" s="293"/>
      <c r="G139" s="293"/>
      <c r="H139" s="293"/>
      <c r="I139" s="294"/>
      <c r="J139" s="316"/>
      <c r="K139" s="113"/>
      <c r="R139" s="172"/>
      <c r="S139" s="172"/>
      <c r="T139" s="172"/>
      <c r="U139" s="172"/>
      <c r="V139" s="172"/>
    </row>
    <row r="140" spans="1:22" s="107" customFormat="1" ht="20.100000000000001" customHeight="1" x14ac:dyDescent="0.25">
      <c r="A140" s="113"/>
      <c r="B140" s="83"/>
      <c r="C140" s="80"/>
      <c r="D140" s="80"/>
      <c r="E140" s="80"/>
      <c r="F140" s="80"/>
      <c r="G140" s="80"/>
      <c r="H140" s="80"/>
      <c r="I140" s="80"/>
      <c r="J140" s="76"/>
      <c r="K140" s="113"/>
      <c r="R140" s="172"/>
      <c r="S140" s="172"/>
      <c r="T140" s="172"/>
      <c r="U140" s="172"/>
      <c r="V140" s="172"/>
    </row>
    <row r="141" spans="1:22" s="107" customFormat="1" ht="39.950000000000003" customHeight="1" x14ac:dyDescent="0.25">
      <c r="A141" s="113"/>
      <c r="B141" s="292" t="s">
        <v>228</v>
      </c>
      <c r="C141" s="293"/>
      <c r="D141" s="293"/>
      <c r="E141" s="293"/>
      <c r="F141" s="293"/>
      <c r="G141" s="293"/>
      <c r="H141" s="293"/>
      <c r="I141" s="294"/>
      <c r="J141" s="316">
        <f>IF(AND(O142="Checked", O143="Unchecked"),1,0)</f>
        <v>0</v>
      </c>
      <c r="K141" s="113"/>
      <c r="O141" s="107" t="s">
        <v>229</v>
      </c>
      <c r="R141" s="172"/>
      <c r="S141" s="172"/>
      <c r="T141" s="172"/>
      <c r="U141" s="172"/>
      <c r="V141" s="172"/>
    </row>
    <row r="142" spans="1:22" s="107" customFormat="1" ht="20.100000000000001" customHeight="1" x14ac:dyDescent="0.25">
      <c r="A142" s="113"/>
      <c r="B142" s="131" t="s">
        <v>148</v>
      </c>
      <c r="C142" s="141" t="b">
        <v>0</v>
      </c>
      <c r="D142" s="132" t="s">
        <v>149</v>
      </c>
      <c r="E142" s="141" t="b">
        <v>0</v>
      </c>
      <c r="F142" s="132"/>
      <c r="G142" s="132"/>
      <c r="H142" s="132"/>
      <c r="I142" s="134"/>
      <c r="J142" s="316"/>
      <c r="K142" s="113"/>
      <c r="O142" s="107" t="str">
        <f>IF(C142, "Checked","Unchecked")</f>
        <v>Unchecked</v>
      </c>
      <c r="R142" s="172"/>
      <c r="S142" s="172"/>
      <c r="T142" s="172"/>
      <c r="U142" s="172"/>
      <c r="V142" s="172"/>
    </row>
    <row r="143" spans="1:22" s="107" customFormat="1" ht="20.100000000000001" customHeight="1" x14ac:dyDescent="0.25">
      <c r="A143" s="113"/>
      <c r="B143" s="142"/>
      <c r="C143" s="143"/>
      <c r="D143" s="143"/>
      <c r="E143" s="143"/>
      <c r="F143" s="143"/>
      <c r="G143" s="143"/>
      <c r="H143" s="143"/>
      <c r="I143" s="144"/>
      <c r="J143" s="316"/>
      <c r="K143" s="113"/>
      <c r="O143" s="107" t="str">
        <f>IF(E142,"Checked","Unchecked")</f>
        <v>Unchecked</v>
      </c>
      <c r="R143" s="172"/>
      <c r="S143" s="172"/>
      <c r="T143" s="172"/>
      <c r="U143" s="172"/>
      <c r="V143" s="172"/>
    </row>
    <row r="144" spans="1:22" s="107" customFormat="1" ht="68.45" customHeight="1" x14ac:dyDescent="0.25">
      <c r="A144" s="113"/>
      <c r="B144" s="292" t="s">
        <v>230</v>
      </c>
      <c r="C144" s="293"/>
      <c r="D144" s="293"/>
      <c r="E144" s="293"/>
      <c r="F144" s="293"/>
      <c r="G144" s="293"/>
      <c r="H144" s="293"/>
      <c r="I144" s="294"/>
      <c r="J144" s="316"/>
      <c r="K144" s="113"/>
      <c r="R144" s="172"/>
      <c r="S144" s="172"/>
      <c r="T144" s="172"/>
      <c r="U144" s="172"/>
      <c r="V144" s="172"/>
    </row>
    <row r="145" spans="1:22" s="107" customFormat="1" ht="20.100000000000001" customHeight="1" x14ac:dyDescent="0.25">
      <c r="A145" s="113"/>
      <c r="B145" s="83"/>
      <c r="C145" s="80"/>
      <c r="D145" s="80"/>
      <c r="E145" s="80"/>
      <c r="F145" s="80"/>
      <c r="G145" s="80"/>
      <c r="H145" s="80"/>
      <c r="I145" s="80"/>
      <c r="J145" s="76"/>
      <c r="K145" s="113"/>
      <c r="R145" s="172"/>
      <c r="S145" s="172"/>
      <c r="T145" s="172"/>
      <c r="U145" s="172"/>
      <c r="V145" s="172"/>
    </row>
    <row r="146" spans="1:22" s="107" customFormat="1" ht="54.95" customHeight="1" x14ac:dyDescent="0.25">
      <c r="A146" s="113"/>
      <c r="B146" s="292" t="s">
        <v>231</v>
      </c>
      <c r="C146" s="293"/>
      <c r="D146" s="293"/>
      <c r="E146" s="293"/>
      <c r="F146" s="293"/>
      <c r="G146" s="293"/>
      <c r="H146" s="293"/>
      <c r="I146" s="294"/>
      <c r="J146" s="290">
        <f>IF(OR(O147="Checked", O148="Checked", O149="Checked",O150="Checked"),2,0)</f>
        <v>0</v>
      </c>
      <c r="K146" s="113"/>
      <c r="O146" s="107" t="s">
        <v>232</v>
      </c>
      <c r="R146" s="172"/>
      <c r="S146" s="172"/>
      <c r="T146" s="172"/>
      <c r="U146" s="172"/>
      <c r="V146" s="172"/>
    </row>
    <row r="147" spans="1:22" s="107" customFormat="1" ht="20.100000000000001" customHeight="1" x14ac:dyDescent="0.25">
      <c r="A147" s="113"/>
      <c r="B147" s="131" t="s">
        <v>233</v>
      </c>
      <c r="C147" s="132"/>
      <c r="D147" s="132"/>
      <c r="E147" s="132"/>
      <c r="F147" s="132"/>
      <c r="G147" s="132"/>
      <c r="H147" s="132"/>
      <c r="I147" s="133" t="b">
        <v>0</v>
      </c>
      <c r="J147" s="290"/>
      <c r="K147" s="113"/>
      <c r="O147" s="107" t="str">
        <f>IF(I147, "Checked","Unchecked")</f>
        <v>Unchecked</v>
      </c>
      <c r="R147" s="172"/>
      <c r="S147" s="172"/>
      <c r="T147" s="172"/>
      <c r="U147" s="172"/>
      <c r="V147" s="172"/>
    </row>
    <row r="148" spans="1:22" s="107" customFormat="1" ht="20.100000000000001" customHeight="1" x14ac:dyDescent="0.25">
      <c r="A148" s="113"/>
      <c r="B148" s="131" t="s">
        <v>234</v>
      </c>
      <c r="C148" s="132"/>
      <c r="D148" s="132"/>
      <c r="E148" s="132"/>
      <c r="F148" s="132"/>
      <c r="G148" s="132"/>
      <c r="H148" s="132"/>
      <c r="I148" s="133" t="b">
        <v>0</v>
      </c>
      <c r="J148" s="290"/>
      <c r="K148" s="113"/>
      <c r="O148" s="107" t="str">
        <f>IF(I148, "Checked","Unchecked")</f>
        <v>Unchecked</v>
      </c>
      <c r="R148" s="172"/>
      <c r="S148" s="172"/>
      <c r="T148" s="172"/>
      <c r="U148" s="172"/>
      <c r="V148" s="172"/>
    </row>
    <row r="149" spans="1:22" s="107" customFormat="1" ht="20.100000000000001" customHeight="1" x14ac:dyDescent="0.25">
      <c r="A149" s="113"/>
      <c r="B149" s="131" t="s">
        <v>235</v>
      </c>
      <c r="C149" s="132"/>
      <c r="D149" s="132"/>
      <c r="E149" s="132"/>
      <c r="F149" s="132"/>
      <c r="G149" s="132"/>
      <c r="H149" s="132"/>
      <c r="I149" s="133" t="b">
        <v>0</v>
      </c>
      <c r="J149" s="290"/>
      <c r="K149" s="113"/>
      <c r="O149" s="107" t="str">
        <f>IF(I149, "Checked","Unchecked")</f>
        <v>Unchecked</v>
      </c>
      <c r="R149" s="172"/>
      <c r="S149" s="172"/>
      <c r="T149" s="172"/>
      <c r="U149" s="172"/>
      <c r="V149" s="172"/>
    </row>
    <row r="150" spans="1:22" s="107" customFormat="1" ht="20.100000000000001" customHeight="1" x14ac:dyDescent="0.25">
      <c r="A150" s="113"/>
      <c r="B150" s="131" t="s">
        <v>236</v>
      </c>
      <c r="C150" s="132"/>
      <c r="D150" s="132"/>
      <c r="E150" s="132"/>
      <c r="F150" s="132"/>
      <c r="G150" s="132"/>
      <c r="H150" s="132"/>
      <c r="I150" s="133" t="b">
        <v>0</v>
      </c>
      <c r="J150" s="291"/>
      <c r="K150" s="113"/>
      <c r="O150" s="107" t="str">
        <f>IF(I150, "Checked","Unchecked")</f>
        <v>Unchecked</v>
      </c>
      <c r="R150" s="172"/>
      <c r="S150" s="172"/>
      <c r="T150" s="172"/>
      <c r="U150" s="172"/>
      <c r="V150" s="172"/>
    </row>
    <row r="151" spans="1:22" s="107" customFormat="1" ht="20.100000000000001" customHeight="1" x14ac:dyDescent="0.25">
      <c r="A151" s="113"/>
      <c r="B151" s="131" t="s">
        <v>237</v>
      </c>
      <c r="C151" s="132"/>
      <c r="D151" s="132"/>
      <c r="E151" s="132"/>
      <c r="F151" s="132"/>
      <c r="G151" s="132"/>
      <c r="H151" s="132"/>
      <c r="I151" s="133" t="b">
        <v>0</v>
      </c>
      <c r="J151" s="220" t="s">
        <v>155</v>
      </c>
      <c r="K151" s="113"/>
      <c r="O151" s="107" t="str">
        <f>IF(I151, "Checked","Unchecked")</f>
        <v>Unchecked</v>
      </c>
      <c r="R151" s="172"/>
      <c r="S151" s="172"/>
      <c r="T151" s="172"/>
      <c r="U151" s="172"/>
      <c r="V151" s="172"/>
    </row>
    <row r="152" spans="1:22" s="107" customFormat="1" ht="20.100000000000001" customHeight="1" x14ac:dyDescent="0.25">
      <c r="A152" s="113"/>
      <c r="B152" s="131"/>
      <c r="C152" s="132"/>
      <c r="D152" s="132"/>
      <c r="E152" s="132"/>
      <c r="F152" s="132"/>
      <c r="G152" s="132"/>
      <c r="H152" s="132"/>
      <c r="I152" s="134"/>
      <c r="J152" s="290">
        <f>IF((I147+I148+I149+I150)&gt;2,1,0)</f>
        <v>0</v>
      </c>
      <c r="K152" s="113"/>
      <c r="R152" s="172"/>
      <c r="S152" s="172"/>
      <c r="T152" s="172"/>
      <c r="U152" s="172"/>
      <c r="V152" s="172"/>
    </row>
    <row r="153" spans="1:22" s="107" customFormat="1" ht="39.6" customHeight="1" x14ac:dyDescent="0.25">
      <c r="A153" s="113"/>
      <c r="B153" s="292" t="s">
        <v>238</v>
      </c>
      <c r="C153" s="293"/>
      <c r="D153" s="293"/>
      <c r="E153" s="293"/>
      <c r="F153" s="293"/>
      <c r="G153" s="293"/>
      <c r="H153" s="293"/>
      <c r="I153" s="294"/>
      <c r="J153" s="290"/>
      <c r="K153" s="113"/>
      <c r="R153" s="172"/>
      <c r="S153" s="172"/>
      <c r="T153" s="172"/>
      <c r="U153" s="172"/>
      <c r="V153" s="172"/>
    </row>
    <row r="154" spans="1:22" s="107" customFormat="1" ht="20.100000000000001" customHeight="1" x14ac:dyDescent="0.25">
      <c r="A154" s="113"/>
      <c r="B154" s="83"/>
      <c r="C154" s="80"/>
      <c r="D154" s="80"/>
      <c r="E154" s="80"/>
      <c r="F154" s="80"/>
      <c r="G154" s="80"/>
      <c r="H154" s="80"/>
      <c r="I154" s="80"/>
      <c r="J154" s="76"/>
      <c r="K154" s="113"/>
      <c r="R154" s="172"/>
      <c r="S154" s="172"/>
      <c r="T154" s="172"/>
      <c r="U154" s="172"/>
      <c r="V154" s="172"/>
    </row>
    <row r="155" spans="1:22" s="107" customFormat="1" ht="20.100000000000001" customHeight="1" x14ac:dyDescent="0.25">
      <c r="A155" s="113"/>
      <c r="B155" s="292" t="s">
        <v>239</v>
      </c>
      <c r="C155" s="293"/>
      <c r="D155" s="293"/>
      <c r="E155" s="293"/>
      <c r="F155" s="293"/>
      <c r="G155" s="293"/>
      <c r="H155" s="293"/>
      <c r="I155" s="294"/>
      <c r="J155" s="290">
        <f>IF(OR(O156="Checked", O157="Checked", O158="Checked",O159="Checked",O160="Checked",O161="Checked",O162="Checked",O163="Checked"),2,0)</f>
        <v>0</v>
      </c>
      <c r="K155" s="113"/>
      <c r="O155" s="107" t="s">
        <v>240</v>
      </c>
      <c r="R155" s="172"/>
      <c r="S155" s="172"/>
      <c r="T155" s="172"/>
      <c r="U155" s="172"/>
      <c r="V155" s="172"/>
    </row>
    <row r="156" spans="1:22" s="107" customFormat="1" ht="20.100000000000001" customHeight="1" x14ac:dyDescent="0.25">
      <c r="A156" s="113"/>
      <c r="B156" s="131" t="s">
        <v>241</v>
      </c>
      <c r="C156" s="132"/>
      <c r="D156" s="132"/>
      <c r="E156" s="132"/>
      <c r="F156" s="132"/>
      <c r="G156" s="132"/>
      <c r="H156" s="132"/>
      <c r="I156" s="133" t="b">
        <v>0</v>
      </c>
      <c r="J156" s="290"/>
      <c r="K156" s="113"/>
      <c r="O156" s="107" t="str">
        <f t="shared" ref="O156:O163" si="1">IF(I156, "Checked", "Unchecked")</f>
        <v>Unchecked</v>
      </c>
      <c r="R156" s="172"/>
      <c r="S156" s="172"/>
      <c r="T156" s="172"/>
      <c r="U156" s="172"/>
      <c r="V156" s="172"/>
    </row>
    <row r="157" spans="1:22" s="107" customFormat="1" ht="20.100000000000001" customHeight="1" x14ac:dyDescent="0.25">
      <c r="A157" s="113"/>
      <c r="B157" s="131" t="s">
        <v>242</v>
      </c>
      <c r="C157" s="132"/>
      <c r="D157" s="132"/>
      <c r="E157" s="132"/>
      <c r="F157" s="132"/>
      <c r="G157" s="132"/>
      <c r="H157" s="132"/>
      <c r="I157" s="133" t="b">
        <v>0</v>
      </c>
      <c r="J157" s="290"/>
      <c r="K157" s="113"/>
      <c r="O157" s="107" t="str">
        <f t="shared" si="1"/>
        <v>Unchecked</v>
      </c>
      <c r="R157" s="172"/>
      <c r="S157" s="172"/>
      <c r="T157" s="172"/>
      <c r="U157" s="172"/>
      <c r="V157" s="172"/>
    </row>
    <row r="158" spans="1:22" s="107" customFormat="1" ht="20.100000000000001" customHeight="1" x14ac:dyDescent="0.25">
      <c r="A158" s="113"/>
      <c r="B158" s="131" t="s">
        <v>243</v>
      </c>
      <c r="C158" s="132"/>
      <c r="D158" s="132"/>
      <c r="E158" s="132"/>
      <c r="F158" s="132"/>
      <c r="G158" s="132"/>
      <c r="H158" s="132"/>
      <c r="I158" s="133" t="b">
        <v>0</v>
      </c>
      <c r="J158" s="290"/>
      <c r="K158" s="113"/>
      <c r="O158" s="107" t="str">
        <f t="shared" si="1"/>
        <v>Unchecked</v>
      </c>
      <c r="R158" s="172"/>
      <c r="S158" s="172"/>
      <c r="T158" s="172"/>
      <c r="U158" s="172"/>
      <c r="V158" s="172"/>
    </row>
    <row r="159" spans="1:22" s="107" customFormat="1" ht="20.100000000000001" customHeight="1" x14ac:dyDescent="0.25">
      <c r="A159" s="113"/>
      <c r="B159" s="131" t="s">
        <v>244</v>
      </c>
      <c r="C159" s="132"/>
      <c r="D159" s="132"/>
      <c r="E159" s="132"/>
      <c r="F159" s="132"/>
      <c r="G159" s="132"/>
      <c r="H159" s="132"/>
      <c r="I159" s="133" t="b">
        <v>0</v>
      </c>
      <c r="J159" s="290"/>
      <c r="K159" s="113"/>
      <c r="O159" s="107" t="str">
        <f t="shared" si="1"/>
        <v>Unchecked</v>
      </c>
      <c r="R159" s="172"/>
      <c r="S159" s="172"/>
      <c r="T159" s="172"/>
      <c r="U159" s="172"/>
      <c r="V159" s="172"/>
    </row>
    <row r="160" spans="1:22" s="107" customFormat="1" ht="20.100000000000001" customHeight="1" x14ac:dyDescent="0.25">
      <c r="A160" s="113"/>
      <c r="B160" s="131" t="s">
        <v>245</v>
      </c>
      <c r="C160" s="132"/>
      <c r="D160" s="132"/>
      <c r="E160" s="132"/>
      <c r="F160" s="132"/>
      <c r="G160" s="132"/>
      <c r="H160" s="132"/>
      <c r="I160" s="133" t="b">
        <v>0</v>
      </c>
      <c r="J160" s="291"/>
      <c r="K160" s="113"/>
      <c r="O160" s="107" t="str">
        <f t="shared" si="1"/>
        <v>Unchecked</v>
      </c>
      <c r="R160" s="172"/>
      <c r="S160" s="172"/>
      <c r="T160" s="172"/>
      <c r="U160" s="172"/>
      <c r="V160" s="172"/>
    </row>
    <row r="161" spans="1:23" s="107" customFormat="1" ht="20.100000000000001" customHeight="1" x14ac:dyDescent="0.25">
      <c r="A161" s="113"/>
      <c r="B161" s="131" t="s">
        <v>246</v>
      </c>
      <c r="C161" s="132"/>
      <c r="D161" s="132"/>
      <c r="E161" s="132"/>
      <c r="F161" s="132"/>
      <c r="G161" s="132"/>
      <c r="H161" s="132"/>
      <c r="I161" s="133" t="b">
        <v>0</v>
      </c>
      <c r="J161" s="222" t="s">
        <v>155</v>
      </c>
      <c r="K161" s="113"/>
      <c r="O161" s="107" t="str">
        <f t="shared" si="1"/>
        <v>Unchecked</v>
      </c>
      <c r="R161" s="172"/>
      <c r="S161" s="172"/>
      <c r="T161" s="172"/>
      <c r="U161" s="172"/>
      <c r="V161" s="172"/>
    </row>
    <row r="162" spans="1:23" s="107" customFormat="1" ht="20.100000000000001" customHeight="1" x14ac:dyDescent="0.25">
      <c r="A162" s="113"/>
      <c r="B162" s="131" t="s">
        <v>247</v>
      </c>
      <c r="C162" s="132"/>
      <c r="D162" s="132"/>
      <c r="E162" s="132"/>
      <c r="F162" s="132"/>
      <c r="G162" s="132"/>
      <c r="H162" s="132"/>
      <c r="I162" s="133" t="b">
        <v>0</v>
      </c>
      <c r="J162" s="290">
        <f>IF((I156+I158+I159+I160+I161+I162+I163+I157)&gt;2,1,0)</f>
        <v>0</v>
      </c>
      <c r="K162" s="113"/>
      <c r="O162" s="107" t="str">
        <f t="shared" si="1"/>
        <v>Unchecked</v>
      </c>
      <c r="R162" s="172"/>
      <c r="S162" s="172"/>
      <c r="T162" s="172"/>
      <c r="U162" s="172"/>
      <c r="V162" s="172"/>
      <c r="W162" s="172"/>
    </row>
    <row r="163" spans="1:23" s="107" customFormat="1" ht="20.100000000000001" customHeight="1" x14ac:dyDescent="0.25">
      <c r="A163" s="113"/>
      <c r="B163" s="131" t="s">
        <v>248</v>
      </c>
      <c r="C163" s="132"/>
      <c r="D163" s="132"/>
      <c r="E163" s="132"/>
      <c r="F163" s="132"/>
      <c r="G163" s="132"/>
      <c r="H163" s="132"/>
      <c r="I163" s="133" t="b">
        <v>0</v>
      </c>
      <c r="J163" s="290"/>
      <c r="K163" s="113"/>
      <c r="O163" s="107" t="str">
        <f t="shared" si="1"/>
        <v>Unchecked</v>
      </c>
      <c r="R163" s="172"/>
      <c r="S163" s="172"/>
      <c r="T163" s="172"/>
      <c r="U163" s="172"/>
      <c r="V163" s="172"/>
      <c r="W163" s="172"/>
    </row>
    <row r="164" spans="1:23" s="107" customFormat="1" ht="20.100000000000001" customHeight="1" x14ac:dyDescent="0.25">
      <c r="A164" s="113"/>
      <c r="B164" s="131" t="s">
        <v>167</v>
      </c>
      <c r="C164" s="132"/>
      <c r="D164" s="132"/>
      <c r="E164" s="132"/>
      <c r="F164" s="132"/>
      <c r="G164" s="132"/>
      <c r="H164" s="132"/>
      <c r="I164" s="133" t="b">
        <v>0</v>
      </c>
      <c r="J164" s="290"/>
      <c r="K164" s="113"/>
      <c r="R164" s="172"/>
      <c r="S164" s="172"/>
      <c r="T164" s="172"/>
      <c r="U164" s="172"/>
      <c r="V164" s="172"/>
      <c r="W164" s="172"/>
    </row>
    <row r="165" spans="1:23" s="107" customFormat="1" ht="20.100000000000001" customHeight="1" x14ac:dyDescent="0.25">
      <c r="A165" s="113"/>
      <c r="B165" s="131"/>
      <c r="C165" s="132"/>
      <c r="D165" s="132"/>
      <c r="E165" s="132"/>
      <c r="F165" s="132"/>
      <c r="G165" s="132"/>
      <c r="H165" s="132"/>
      <c r="I165" s="134"/>
      <c r="J165" s="290"/>
      <c r="K165" s="113"/>
      <c r="R165" s="172"/>
      <c r="S165" s="172"/>
      <c r="T165" s="172"/>
      <c r="U165" s="172"/>
      <c r="V165" s="172"/>
      <c r="W165" s="172"/>
    </row>
    <row r="166" spans="1:23" s="107" customFormat="1" ht="60" customHeight="1" x14ac:dyDescent="0.25">
      <c r="A166" s="113"/>
      <c r="B166" s="292" t="s">
        <v>249</v>
      </c>
      <c r="C166" s="293"/>
      <c r="D166" s="293"/>
      <c r="E166" s="293"/>
      <c r="F166" s="293"/>
      <c r="G166" s="293"/>
      <c r="H166" s="293"/>
      <c r="I166" s="294"/>
      <c r="J166" s="290"/>
      <c r="K166" s="113"/>
      <c r="R166" s="172"/>
      <c r="S166" s="172"/>
      <c r="T166" s="172"/>
      <c r="U166" s="172"/>
      <c r="V166" s="172"/>
      <c r="W166" s="172"/>
    </row>
    <row r="167" spans="1:23" s="107" customFormat="1" ht="20.100000000000001" customHeight="1" x14ac:dyDescent="0.25">
      <c r="A167" s="113"/>
      <c r="B167" s="83"/>
      <c r="C167" s="80"/>
      <c r="D167" s="80"/>
      <c r="E167" s="80"/>
      <c r="F167" s="80"/>
      <c r="G167" s="80"/>
      <c r="H167" s="80"/>
      <c r="I167" s="80"/>
      <c r="J167" s="76"/>
      <c r="K167" s="113"/>
      <c r="R167" s="172"/>
      <c r="S167" s="172"/>
      <c r="T167" s="172"/>
      <c r="U167" s="172"/>
      <c r="V167" s="172"/>
      <c r="W167" s="172"/>
    </row>
    <row r="168" spans="1:23" s="107" customFormat="1" ht="51.6" customHeight="1" x14ac:dyDescent="0.25">
      <c r="A168" s="113"/>
      <c r="B168" s="292" t="s">
        <v>250</v>
      </c>
      <c r="C168" s="293"/>
      <c r="D168" s="293"/>
      <c r="E168" s="293"/>
      <c r="F168" s="293"/>
      <c r="G168" s="293"/>
      <c r="H168" s="293"/>
      <c r="I168" s="294"/>
      <c r="J168" s="290">
        <f>IF(OR(O173="Checked", O174="Checked", O175="Checked", O176="Checked"),3,0)</f>
        <v>0</v>
      </c>
      <c r="K168" s="113"/>
      <c r="R168" s="172"/>
      <c r="S168" s="172"/>
      <c r="T168" s="172"/>
      <c r="U168" s="172"/>
      <c r="V168" s="172"/>
      <c r="W168" s="172"/>
    </row>
    <row r="169" spans="1:23" s="107" customFormat="1" ht="32.1" customHeight="1" x14ac:dyDescent="0.25">
      <c r="A169" s="113"/>
      <c r="B169" s="215"/>
      <c r="C169" s="132" t="s">
        <v>251</v>
      </c>
      <c r="D169" s="196"/>
      <c r="E169" s="216"/>
      <c r="F169" s="132" t="s">
        <v>252</v>
      </c>
      <c r="G169" s="196"/>
      <c r="H169" s="213"/>
      <c r="I169" s="214"/>
      <c r="J169" s="290"/>
      <c r="K169" s="113"/>
      <c r="R169" s="172"/>
      <c r="S169" s="172"/>
      <c r="T169" s="172"/>
      <c r="U169" s="172"/>
      <c r="V169" s="172"/>
      <c r="W169" s="172"/>
    </row>
    <row r="170" spans="1:23" s="107" customFormat="1" ht="20.100000000000001" customHeight="1" x14ac:dyDescent="0.25">
      <c r="A170" s="113"/>
      <c r="B170" s="221"/>
      <c r="C170" s="219"/>
      <c r="D170" s="213"/>
      <c r="E170" s="213"/>
      <c r="F170" s="219"/>
      <c r="G170" s="213"/>
      <c r="H170" s="213"/>
      <c r="I170" s="214"/>
      <c r="J170" s="290"/>
      <c r="K170" s="113"/>
      <c r="R170" s="172"/>
      <c r="S170" s="172"/>
      <c r="T170" s="172"/>
      <c r="U170" s="172"/>
      <c r="V170" s="172"/>
      <c r="W170" s="172"/>
    </row>
    <row r="171" spans="1:23" s="107" customFormat="1" ht="20.100000000000001" customHeight="1" x14ac:dyDescent="0.25">
      <c r="A171" s="113"/>
      <c r="B171" s="183" t="e">
        <f>B169/(B169+E169)*100</f>
        <v>#DIV/0!</v>
      </c>
      <c r="C171" s="182" t="s">
        <v>253</v>
      </c>
      <c r="D171" s="145"/>
      <c r="E171" s="213"/>
      <c r="F171" s="219"/>
      <c r="G171" s="213"/>
      <c r="H171" s="213"/>
      <c r="I171" s="214"/>
      <c r="J171" s="290"/>
      <c r="K171" s="113"/>
      <c r="R171" s="172"/>
      <c r="S171" s="172"/>
      <c r="T171" s="172"/>
      <c r="U171" s="172"/>
      <c r="V171" s="172"/>
      <c r="W171" s="172"/>
    </row>
    <row r="172" spans="1:23" s="107" customFormat="1" ht="20.100000000000001" customHeight="1" x14ac:dyDescent="0.25">
      <c r="A172" s="113"/>
      <c r="B172" s="184"/>
      <c r="C172" s="145"/>
      <c r="D172" s="145"/>
      <c r="E172" s="145"/>
      <c r="F172" s="145"/>
      <c r="G172" s="145"/>
      <c r="H172" s="213"/>
      <c r="I172" s="214"/>
      <c r="J172" s="290"/>
      <c r="K172" s="113"/>
      <c r="O172" s="107" t="s">
        <v>254</v>
      </c>
      <c r="R172" s="172"/>
      <c r="S172" s="172"/>
      <c r="T172" s="172"/>
      <c r="U172" s="172"/>
      <c r="V172" s="172"/>
      <c r="W172" s="172"/>
    </row>
    <row r="173" spans="1:23" s="107" customFormat="1" ht="20.100000000000001" customHeight="1" x14ac:dyDescent="0.25">
      <c r="A173" s="113"/>
      <c r="B173" s="131" t="s">
        <v>255</v>
      </c>
      <c r="C173" s="141" t="b">
        <v>0</v>
      </c>
      <c r="D173" s="132" t="s">
        <v>256</v>
      </c>
      <c r="E173" s="181" t="b">
        <v>0</v>
      </c>
      <c r="F173" s="132" t="s">
        <v>257</v>
      </c>
      <c r="G173" s="181" t="b">
        <v>0</v>
      </c>
      <c r="H173" s="132"/>
      <c r="I173" s="134"/>
      <c r="J173" s="290"/>
      <c r="K173" s="113"/>
      <c r="O173" s="107" t="str">
        <f>IF(C173, "Checked", "Unchecked")</f>
        <v>Unchecked</v>
      </c>
      <c r="R173" s="172"/>
      <c r="S173" s="172"/>
      <c r="T173" s="172"/>
      <c r="U173" s="172"/>
      <c r="V173" s="172"/>
      <c r="W173" s="172"/>
    </row>
    <row r="174" spans="1:23" s="107" customFormat="1" ht="20.100000000000001" customHeight="1" x14ac:dyDescent="0.25">
      <c r="A174" s="113"/>
      <c r="B174" s="180"/>
      <c r="C174" s="132"/>
      <c r="D174" s="132"/>
      <c r="E174" s="126"/>
      <c r="F174" s="132"/>
      <c r="G174" s="132"/>
      <c r="H174" s="132"/>
      <c r="I174" s="134"/>
      <c r="J174" s="290"/>
      <c r="K174" s="113"/>
      <c r="O174" s="107" t="str">
        <f>IF(E173, "Checked", "Unchecked")</f>
        <v>Unchecked</v>
      </c>
      <c r="R174" s="172"/>
      <c r="S174" s="172"/>
      <c r="T174" s="172"/>
      <c r="U174" s="172"/>
      <c r="V174" s="172"/>
    </row>
    <row r="175" spans="1:23" s="107" customFormat="1" ht="20.100000000000001" customHeight="1" x14ac:dyDescent="0.25">
      <c r="A175" s="113"/>
      <c r="B175" s="131" t="s">
        <v>258</v>
      </c>
      <c r="C175" s="141" t="b">
        <v>0</v>
      </c>
      <c r="D175" s="132" t="s">
        <v>167</v>
      </c>
      <c r="E175" s="181" t="b">
        <v>0</v>
      </c>
      <c r="F175" s="132"/>
      <c r="G175" s="132"/>
      <c r="H175" s="132"/>
      <c r="I175" s="134"/>
      <c r="J175" s="290"/>
      <c r="K175" s="113"/>
      <c r="O175" s="107" t="str">
        <f>IF(G173, "Checked", "Unchecked")</f>
        <v>Unchecked</v>
      </c>
      <c r="R175" s="172"/>
      <c r="S175" s="172"/>
      <c r="T175" s="172"/>
      <c r="U175" s="172"/>
      <c r="V175" s="172"/>
    </row>
    <row r="176" spans="1:23" s="107" customFormat="1" ht="20.100000000000001" customHeight="1" x14ac:dyDescent="0.25">
      <c r="A176" s="113"/>
      <c r="B176" s="180"/>
      <c r="C176" s="132"/>
      <c r="D176" s="132"/>
      <c r="E176" s="132"/>
      <c r="F176" s="132"/>
      <c r="G176" s="132"/>
      <c r="H176" s="132"/>
      <c r="I176" s="134"/>
      <c r="J176" s="290"/>
      <c r="K176" s="113"/>
      <c r="O176" s="107" t="str">
        <f>IF(C175, "Checked", "Unchecked")</f>
        <v>Unchecked</v>
      </c>
      <c r="R176" s="172"/>
      <c r="S176" s="172"/>
      <c r="T176" s="172"/>
      <c r="U176" s="172"/>
      <c r="V176" s="172"/>
    </row>
    <row r="177" spans="1:22" s="107" customFormat="1" ht="57.6" customHeight="1" x14ac:dyDescent="0.25">
      <c r="A177" s="113"/>
      <c r="B177" s="295" t="s">
        <v>259</v>
      </c>
      <c r="C177" s="296"/>
      <c r="D177" s="296"/>
      <c r="E177" s="296"/>
      <c r="F177" s="296"/>
      <c r="G177" s="296"/>
      <c r="H177" s="296"/>
      <c r="I177" s="297"/>
      <c r="J177" s="291"/>
      <c r="K177" s="113"/>
      <c r="O177" s="107" t="str">
        <f>IF(E175, "Checked", "Unchecked")</f>
        <v>Unchecked</v>
      </c>
      <c r="R177" s="172"/>
      <c r="S177" s="172"/>
      <c r="T177" s="172"/>
      <c r="U177" s="172"/>
      <c r="V177" s="172"/>
    </row>
    <row r="178" spans="1:22" s="107" customFormat="1" ht="20.100000000000001" customHeight="1" x14ac:dyDescent="0.25">
      <c r="A178" s="113"/>
      <c r="B178" s="340" t="s">
        <v>156</v>
      </c>
      <c r="C178" s="341"/>
      <c r="D178" s="341"/>
      <c r="E178" s="341"/>
      <c r="F178" s="341"/>
      <c r="G178" s="341"/>
      <c r="H178" s="341"/>
      <c r="I178" s="342"/>
      <c r="J178" s="121">
        <f>SUM(J121:J177)</f>
        <v>0</v>
      </c>
      <c r="K178" s="113"/>
      <c r="R178" s="172"/>
      <c r="S178" s="172"/>
      <c r="T178" s="172"/>
      <c r="U178" s="172"/>
      <c r="V178" s="172"/>
    </row>
    <row r="179" spans="1:22" s="107" customFormat="1" ht="20.100000000000001" customHeight="1" x14ac:dyDescent="0.25">
      <c r="A179" s="113"/>
      <c r="B179" s="113"/>
      <c r="C179" s="113"/>
      <c r="D179" s="113"/>
      <c r="E179" s="113"/>
      <c r="F179" s="113"/>
      <c r="G179" s="113"/>
      <c r="H179" s="113"/>
      <c r="I179" s="113"/>
      <c r="J179" s="226"/>
      <c r="K179" s="113"/>
      <c r="R179" s="172"/>
      <c r="S179" s="172"/>
      <c r="T179" s="172"/>
      <c r="U179" s="172"/>
      <c r="V179" s="172"/>
    </row>
    <row r="180" spans="1:22" s="107" customFormat="1" ht="20.100000000000001" customHeight="1" x14ac:dyDescent="0.3">
      <c r="A180" s="113"/>
      <c r="B180" s="166" t="s">
        <v>260</v>
      </c>
      <c r="C180" s="90"/>
      <c r="D180" s="90"/>
      <c r="E180" s="90"/>
      <c r="F180" s="90"/>
      <c r="G180" s="90"/>
      <c r="H180" s="90"/>
      <c r="I180" s="90"/>
      <c r="J180" s="91"/>
      <c r="K180" s="113"/>
      <c r="R180" s="172"/>
      <c r="S180" s="172"/>
      <c r="T180" s="172"/>
      <c r="U180" s="172"/>
      <c r="V180" s="172"/>
    </row>
    <row r="181" spans="1:22" s="107" customFormat="1" ht="40.5" customHeight="1" x14ac:dyDescent="0.25">
      <c r="A181" s="113"/>
      <c r="B181" s="292" t="s">
        <v>261</v>
      </c>
      <c r="C181" s="293"/>
      <c r="D181" s="293"/>
      <c r="E181" s="293"/>
      <c r="F181" s="293"/>
      <c r="G181" s="293"/>
      <c r="H181" s="293"/>
      <c r="I181" s="294"/>
      <c r="J181" s="304">
        <f>IF(AND(O182="Checked",O183="Unchecked"),1,0)</f>
        <v>0</v>
      </c>
      <c r="K181" s="113"/>
      <c r="O181" s="107" t="s">
        <v>262</v>
      </c>
      <c r="R181" s="172"/>
      <c r="S181" s="172"/>
      <c r="T181" s="172"/>
      <c r="U181" s="172"/>
      <c r="V181" s="172"/>
    </row>
    <row r="182" spans="1:22" s="107" customFormat="1" ht="20.100000000000001" customHeight="1" x14ac:dyDescent="0.25">
      <c r="A182" s="113"/>
      <c r="B182" s="131" t="s">
        <v>148</v>
      </c>
      <c r="C182" s="141" t="b">
        <v>0</v>
      </c>
      <c r="D182" s="132" t="s">
        <v>149</v>
      </c>
      <c r="E182" s="141" t="b">
        <v>0</v>
      </c>
      <c r="F182" s="132"/>
      <c r="G182" s="132"/>
      <c r="H182" s="132"/>
      <c r="I182" s="132"/>
      <c r="J182" s="304"/>
      <c r="K182" s="113"/>
      <c r="O182" s="107" t="str">
        <f>IF(C182,"Checked","Unchecked")</f>
        <v>Unchecked</v>
      </c>
      <c r="R182" s="172"/>
      <c r="S182" s="172"/>
      <c r="T182" s="172"/>
      <c r="U182" s="172"/>
      <c r="V182" s="172"/>
    </row>
    <row r="183" spans="1:22" s="107" customFormat="1" ht="20.100000000000001" customHeight="1" x14ac:dyDescent="0.25">
      <c r="A183" s="113"/>
      <c r="B183" s="131"/>
      <c r="C183" s="132"/>
      <c r="D183" s="132"/>
      <c r="E183" s="132"/>
      <c r="F183" s="132"/>
      <c r="G183" s="132"/>
      <c r="H183" s="132"/>
      <c r="I183" s="132"/>
      <c r="J183" s="304"/>
      <c r="K183" s="113"/>
      <c r="O183" s="107" t="str">
        <f>IF(E182,"Checked","Unchecked")</f>
        <v>Unchecked</v>
      </c>
      <c r="R183" s="172"/>
      <c r="S183" s="172"/>
      <c r="T183" s="172"/>
      <c r="U183" s="172"/>
      <c r="V183" s="172"/>
    </row>
    <row r="184" spans="1:22" s="107" customFormat="1" ht="81" customHeight="1" x14ac:dyDescent="0.25">
      <c r="A184" s="113"/>
      <c r="B184" s="319" t="s">
        <v>263</v>
      </c>
      <c r="C184" s="320"/>
      <c r="D184" s="320"/>
      <c r="E184" s="320"/>
      <c r="F184" s="320"/>
      <c r="G184" s="320"/>
      <c r="H184" s="320"/>
      <c r="I184" s="321"/>
      <c r="J184" s="304"/>
      <c r="K184" s="113"/>
      <c r="R184" s="172"/>
      <c r="S184" s="172"/>
      <c r="T184" s="172"/>
      <c r="U184" s="172"/>
      <c r="V184" s="172"/>
    </row>
    <row r="185" spans="1:22" s="107" customFormat="1" ht="20.100000000000001" customHeight="1" x14ac:dyDescent="0.25">
      <c r="A185" s="113"/>
      <c r="B185" s="83"/>
      <c r="C185" s="80"/>
      <c r="D185" s="80"/>
      <c r="E185" s="80"/>
      <c r="F185" s="80"/>
      <c r="G185" s="80"/>
      <c r="H185" s="80"/>
      <c r="I185" s="80"/>
      <c r="J185" s="76"/>
      <c r="K185" s="113"/>
      <c r="R185" s="172"/>
      <c r="S185" s="172"/>
      <c r="T185" s="172"/>
      <c r="U185" s="172"/>
      <c r="V185" s="172"/>
    </row>
    <row r="186" spans="1:22" s="107" customFormat="1" ht="39.950000000000003" customHeight="1" x14ac:dyDescent="0.25">
      <c r="A186" s="113"/>
      <c r="B186" s="292" t="s">
        <v>264</v>
      </c>
      <c r="C186" s="293"/>
      <c r="D186" s="293"/>
      <c r="E186" s="293"/>
      <c r="F186" s="293"/>
      <c r="G186" s="293"/>
      <c r="H186" s="293"/>
      <c r="I186" s="294"/>
      <c r="J186" s="304">
        <f>IF(AND(O187="Checked",O188="Unchecked"),2,0)</f>
        <v>0</v>
      </c>
      <c r="K186" s="113"/>
      <c r="O186" s="107" t="s">
        <v>265</v>
      </c>
      <c r="R186" s="172"/>
      <c r="S186" s="172"/>
      <c r="T186" s="172"/>
      <c r="U186" s="172"/>
      <c r="V186" s="172"/>
    </row>
    <row r="187" spans="1:22" s="107" customFormat="1" ht="20.100000000000001" customHeight="1" x14ac:dyDescent="0.25">
      <c r="A187" s="113"/>
      <c r="B187" s="131" t="s">
        <v>148</v>
      </c>
      <c r="C187" s="141" t="b">
        <v>0</v>
      </c>
      <c r="D187" s="132" t="s">
        <v>149</v>
      </c>
      <c r="E187" s="141" t="b">
        <v>0</v>
      </c>
      <c r="F187" s="132"/>
      <c r="G187" s="132"/>
      <c r="H187" s="132"/>
      <c r="I187" s="132"/>
      <c r="J187" s="304"/>
      <c r="K187" s="113"/>
      <c r="O187" s="107" t="str">
        <f>IF(C187,"Checked","Unchecked")</f>
        <v>Unchecked</v>
      </c>
      <c r="R187" s="172"/>
      <c r="S187" s="172"/>
      <c r="T187" s="172"/>
      <c r="U187" s="172"/>
      <c r="V187" s="172"/>
    </row>
    <row r="188" spans="1:22" s="107" customFormat="1" ht="20.100000000000001" customHeight="1" x14ac:dyDescent="0.25">
      <c r="A188" s="113"/>
      <c r="B188" s="131"/>
      <c r="C188" s="132"/>
      <c r="D188" s="132"/>
      <c r="E188" s="132"/>
      <c r="F188" s="132"/>
      <c r="G188" s="132"/>
      <c r="H188" s="132"/>
      <c r="I188" s="132"/>
      <c r="J188" s="304"/>
      <c r="K188" s="113"/>
      <c r="O188" s="107" t="str">
        <f>IF(E187,"Checked","Unchecked")</f>
        <v>Unchecked</v>
      </c>
      <c r="R188" s="172"/>
      <c r="S188" s="172"/>
      <c r="T188" s="172"/>
      <c r="U188" s="172"/>
      <c r="V188" s="172"/>
    </row>
    <row r="189" spans="1:22" s="107" customFormat="1" ht="58.5" customHeight="1" x14ac:dyDescent="0.25">
      <c r="A189" s="113"/>
      <c r="B189" s="292" t="s">
        <v>266</v>
      </c>
      <c r="C189" s="293"/>
      <c r="D189" s="293"/>
      <c r="E189" s="293"/>
      <c r="F189" s="293"/>
      <c r="G189" s="293"/>
      <c r="H189" s="293"/>
      <c r="I189" s="294"/>
      <c r="J189" s="304"/>
      <c r="K189" s="113"/>
      <c r="R189" s="172"/>
      <c r="S189" s="172"/>
      <c r="T189" s="172"/>
      <c r="U189" s="172"/>
      <c r="V189" s="172"/>
    </row>
    <row r="190" spans="1:22" s="107" customFormat="1" ht="20.100000000000001" customHeight="1" x14ac:dyDescent="0.25">
      <c r="A190" s="113"/>
      <c r="B190" s="83"/>
      <c r="C190" s="80"/>
      <c r="D190" s="80"/>
      <c r="E190" s="80"/>
      <c r="F190" s="80"/>
      <c r="G190" s="80"/>
      <c r="H190" s="80"/>
      <c r="I190" s="80"/>
      <c r="J190" s="76"/>
      <c r="K190" s="113"/>
      <c r="R190" s="172"/>
      <c r="S190" s="172"/>
      <c r="T190" s="172"/>
      <c r="U190" s="172"/>
      <c r="V190" s="172"/>
    </row>
    <row r="191" spans="1:22" s="107" customFormat="1" ht="65.099999999999994" customHeight="1" x14ac:dyDescent="0.25">
      <c r="A191" s="113"/>
      <c r="B191" s="292" t="s">
        <v>267</v>
      </c>
      <c r="C191" s="293"/>
      <c r="D191" s="293"/>
      <c r="E191" s="293"/>
      <c r="F191" s="293"/>
      <c r="G191" s="293"/>
      <c r="H191" s="293"/>
      <c r="I191" s="294"/>
      <c r="J191" s="304">
        <f>IF(AND(O192="Checked", O193="Unchecked", O194="Unchecked"),2,0)</f>
        <v>0</v>
      </c>
      <c r="K191" s="113"/>
      <c r="O191" s="107" t="s">
        <v>268</v>
      </c>
      <c r="R191" s="172"/>
      <c r="S191" s="172"/>
      <c r="T191" s="172"/>
      <c r="U191" s="172"/>
      <c r="V191" s="172"/>
    </row>
    <row r="192" spans="1:22" s="107" customFormat="1" ht="20.100000000000001" customHeight="1" x14ac:dyDescent="0.25">
      <c r="A192" s="113"/>
      <c r="B192" s="131" t="s">
        <v>148</v>
      </c>
      <c r="C192" s="141" t="b">
        <v>0</v>
      </c>
      <c r="D192" s="132" t="s">
        <v>149</v>
      </c>
      <c r="E192" s="141" t="b">
        <v>0</v>
      </c>
      <c r="F192" s="132" t="s">
        <v>269</v>
      </c>
      <c r="G192" s="132"/>
      <c r="H192" s="141" t="b">
        <v>0</v>
      </c>
      <c r="I192" s="132"/>
      <c r="J192" s="304"/>
      <c r="K192" s="113"/>
      <c r="O192" s="107" t="str">
        <f>IF(C192, "Checked", "Unchecked")</f>
        <v>Unchecked</v>
      </c>
      <c r="R192" s="172"/>
      <c r="S192" s="172"/>
      <c r="T192" s="172"/>
      <c r="U192" s="172"/>
      <c r="V192" s="172"/>
    </row>
    <row r="193" spans="1:22" s="107" customFormat="1" ht="20.100000000000001" customHeight="1" x14ac:dyDescent="0.25">
      <c r="A193" s="113"/>
      <c r="B193" s="131"/>
      <c r="C193" s="132"/>
      <c r="D193" s="132"/>
      <c r="E193" s="132"/>
      <c r="F193" s="132"/>
      <c r="G193" s="132"/>
      <c r="H193" s="132"/>
      <c r="I193" s="132"/>
      <c r="J193" s="304"/>
      <c r="K193" s="113"/>
      <c r="O193" s="107" t="str">
        <f>IF(E192,"Checked","Unchecked")</f>
        <v>Unchecked</v>
      </c>
      <c r="R193" s="172"/>
      <c r="S193" s="172"/>
      <c r="T193" s="172"/>
      <c r="U193" s="172"/>
      <c r="V193" s="172"/>
    </row>
    <row r="194" spans="1:22" s="107" customFormat="1" ht="164.45" customHeight="1" x14ac:dyDescent="0.25">
      <c r="A194" s="113"/>
      <c r="B194" s="292" t="s">
        <v>270</v>
      </c>
      <c r="C194" s="293"/>
      <c r="D194" s="293"/>
      <c r="E194" s="293"/>
      <c r="F194" s="293"/>
      <c r="G194" s="293"/>
      <c r="H194" s="293"/>
      <c r="I194" s="294"/>
      <c r="J194" s="304"/>
      <c r="K194" s="113"/>
      <c r="O194" s="107" t="str">
        <f>IF(H192,"Checked","Unchecked")</f>
        <v>Unchecked</v>
      </c>
      <c r="R194" s="172"/>
      <c r="S194" s="172"/>
      <c r="T194" s="172"/>
      <c r="U194" s="172"/>
      <c r="V194" s="172"/>
    </row>
    <row r="195" spans="1:22" s="107" customFormat="1" ht="20.100000000000001" customHeight="1" x14ac:dyDescent="0.25">
      <c r="A195" s="113"/>
      <c r="B195" s="83"/>
      <c r="C195" s="80"/>
      <c r="D195" s="80"/>
      <c r="E195" s="80"/>
      <c r="F195" s="80"/>
      <c r="G195" s="80"/>
      <c r="H195" s="80"/>
      <c r="I195" s="80"/>
      <c r="J195" s="76"/>
      <c r="K195" s="113"/>
      <c r="R195" s="172"/>
      <c r="S195" s="172"/>
      <c r="T195" s="172"/>
      <c r="U195" s="172"/>
      <c r="V195" s="172"/>
    </row>
    <row r="196" spans="1:22" s="107" customFormat="1" ht="39.6" customHeight="1" x14ac:dyDescent="0.25">
      <c r="A196" s="113"/>
      <c r="B196" s="292" t="s">
        <v>271</v>
      </c>
      <c r="C196" s="293"/>
      <c r="D196" s="293"/>
      <c r="E196" s="293"/>
      <c r="F196" s="293"/>
      <c r="G196" s="293"/>
      <c r="H196" s="293"/>
      <c r="I196" s="294"/>
      <c r="J196" s="304">
        <f>IF(AND(O197="Checked", O198="Unchecked"), 2,0)</f>
        <v>0</v>
      </c>
      <c r="K196" s="113"/>
      <c r="O196" s="107" t="s">
        <v>272</v>
      </c>
      <c r="R196" s="172"/>
      <c r="S196" s="172"/>
      <c r="T196" s="172"/>
      <c r="U196" s="172"/>
      <c r="V196" s="172"/>
    </row>
    <row r="197" spans="1:22" s="107" customFormat="1" ht="20.100000000000001" customHeight="1" x14ac:dyDescent="0.25">
      <c r="A197" s="113"/>
      <c r="B197" s="131" t="s">
        <v>148</v>
      </c>
      <c r="C197" s="141" t="b">
        <v>0</v>
      </c>
      <c r="D197" s="132" t="s">
        <v>149</v>
      </c>
      <c r="E197" s="141" t="b">
        <v>0</v>
      </c>
      <c r="F197" s="132"/>
      <c r="G197" s="132"/>
      <c r="H197" s="132"/>
      <c r="I197" s="132"/>
      <c r="J197" s="304"/>
      <c r="K197" s="113"/>
      <c r="O197" s="107" t="str">
        <f>IF(C197, "Checked", "Unchecked")</f>
        <v>Unchecked</v>
      </c>
      <c r="R197" s="172"/>
      <c r="S197" s="172"/>
      <c r="T197" s="172"/>
      <c r="U197" s="172"/>
      <c r="V197" s="172"/>
    </row>
    <row r="198" spans="1:22" s="107" customFormat="1" ht="20.100000000000001" customHeight="1" x14ac:dyDescent="0.25">
      <c r="A198" s="113"/>
      <c r="B198" s="131"/>
      <c r="C198" s="132"/>
      <c r="D198" s="132"/>
      <c r="E198" s="132"/>
      <c r="F198" s="132"/>
      <c r="G198" s="132"/>
      <c r="H198" s="132"/>
      <c r="I198" s="132"/>
      <c r="J198" s="304"/>
      <c r="K198" s="113"/>
      <c r="O198" s="107" t="str">
        <f>IF(E197,"Checked","Unchecked")</f>
        <v>Unchecked</v>
      </c>
      <c r="R198" s="172"/>
      <c r="S198" s="172"/>
      <c r="T198" s="172"/>
      <c r="U198" s="172"/>
      <c r="V198" s="172"/>
    </row>
    <row r="199" spans="1:22" s="107" customFormat="1" ht="83.1" customHeight="1" x14ac:dyDescent="0.25">
      <c r="A199" s="113"/>
      <c r="B199" s="292" t="s">
        <v>273</v>
      </c>
      <c r="C199" s="293"/>
      <c r="D199" s="293"/>
      <c r="E199" s="293"/>
      <c r="F199" s="293"/>
      <c r="G199" s="293"/>
      <c r="H199" s="293"/>
      <c r="I199" s="294"/>
      <c r="J199" s="304"/>
      <c r="K199" s="113"/>
      <c r="R199" s="172"/>
      <c r="S199" s="172"/>
      <c r="T199" s="172"/>
      <c r="U199" s="172"/>
      <c r="V199" s="172"/>
    </row>
    <row r="200" spans="1:22" s="107" customFormat="1" ht="20.100000000000001" customHeight="1" x14ac:dyDescent="0.25">
      <c r="A200" s="113"/>
      <c r="B200" s="83"/>
      <c r="C200" s="80"/>
      <c r="D200" s="80"/>
      <c r="E200" s="80"/>
      <c r="F200" s="80"/>
      <c r="G200" s="80"/>
      <c r="H200" s="80"/>
      <c r="I200" s="80"/>
      <c r="J200" s="76"/>
      <c r="K200" s="113"/>
      <c r="R200" s="172"/>
      <c r="S200" s="172"/>
      <c r="T200" s="172"/>
      <c r="U200" s="172"/>
      <c r="V200" s="172"/>
    </row>
    <row r="201" spans="1:22" s="107" customFormat="1" ht="39.950000000000003" customHeight="1" x14ac:dyDescent="0.25">
      <c r="A201" s="113"/>
      <c r="B201" s="292" t="s">
        <v>274</v>
      </c>
      <c r="C201" s="293"/>
      <c r="D201" s="293"/>
      <c r="E201" s="293"/>
      <c r="F201" s="293"/>
      <c r="G201" s="293"/>
      <c r="H201" s="293"/>
      <c r="I201" s="294"/>
      <c r="J201" s="304">
        <f>IF(AND(O202="Checked", O203="Unchecked"),2,0)</f>
        <v>0</v>
      </c>
      <c r="K201" s="113"/>
      <c r="O201" s="107" t="s">
        <v>275</v>
      </c>
      <c r="R201" s="172"/>
      <c r="S201" s="172"/>
      <c r="T201" s="172"/>
      <c r="U201" s="172"/>
      <c r="V201" s="172"/>
    </row>
    <row r="202" spans="1:22" s="107" customFormat="1" ht="20.100000000000001" customHeight="1" x14ac:dyDescent="0.25">
      <c r="A202" s="113"/>
      <c r="B202" s="131" t="s">
        <v>148</v>
      </c>
      <c r="C202" s="141" t="b">
        <v>0</v>
      </c>
      <c r="D202" s="132" t="s">
        <v>149</v>
      </c>
      <c r="E202" s="141" t="b">
        <v>0</v>
      </c>
      <c r="F202" s="132"/>
      <c r="G202" s="132"/>
      <c r="H202" s="132"/>
      <c r="I202" s="132"/>
      <c r="J202" s="304"/>
      <c r="K202" s="113"/>
      <c r="O202" s="107" t="str">
        <f>IF(C202,"Checked","Unchecked")</f>
        <v>Unchecked</v>
      </c>
      <c r="R202" s="172"/>
      <c r="S202" s="172"/>
      <c r="T202" s="172"/>
      <c r="U202" s="172"/>
      <c r="V202" s="172"/>
    </row>
    <row r="203" spans="1:22" s="107" customFormat="1" ht="20.100000000000001" customHeight="1" x14ac:dyDescent="0.25">
      <c r="A203" s="113"/>
      <c r="B203" s="131"/>
      <c r="C203" s="132"/>
      <c r="D203" s="132"/>
      <c r="E203" s="132"/>
      <c r="F203" s="132"/>
      <c r="G203" s="132"/>
      <c r="H203" s="132"/>
      <c r="I203" s="132"/>
      <c r="J203" s="304"/>
      <c r="K203" s="113"/>
      <c r="O203" s="107" t="str">
        <f>IF(E202,"Checked","Unchecked")</f>
        <v>Unchecked</v>
      </c>
      <c r="R203" s="172"/>
      <c r="S203" s="172"/>
      <c r="T203" s="172"/>
      <c r="U203" s="172"/>
      <c r="V203" s="172"/>
    </row>
    <row r="204" spans="1:22" s="107" customFormat="1" ht="71.45" customHeight="1" x14ac:dyDescent="0.25">
      <c r="A204" s="113"/>
      <c r="B204" s="292" t="s">
        <v>276</v>
      </c>
      <c r="C204" s="293"/>
      <c r="D204" s="293"/>
      <c r="E204" s="293"/>
      <c r="F204" s="293"/>
      <c r="G204" s="293"/>
      <c r="H204" s="293"/>
      <c r="I204" s="294"/>
      <c r="J204" s="304"/>
      <c r="K204" s="113"/>
      <c r="R204" s="172"/>
      <c r="S204" s="172"/>
      <c r="T204" s="172"/>
      <c r="U204" s="172"/>
      <c r="V204" s="172"/>
    </row>
    <row r="205" spans="1:22" s="107" customFormat="1" ht="20.100000000000001" customHeight="1" x14ac:dyDescent="0.25">
      <c r="A205" s="113"/>
      <c r="B205" s="83"/>
      <c r="C205" s="80"/>
      <c r="D205" s="80"/>
      <c r="E205" s="80"/>
      <c r="F205" s="80"/>
      <c r="G205" s="80"/>
      <c r="H205" s="80"/>
      <c r="I205" s="80"/>
      <c r="J205" s="76"/>
      <c r="K205" s="113"/>
      <c r="R205" s="172"/>
      <c r="S205" s="172"/>
      <c r="T205" s="172"/>
      <c r="U205" s="172"/>
      <c r="V205" s="172"/>
    </row>
    <row r="206" spans="1:22" s="107" customFormat="1" ht="20.100000000000001" customHeight="1" x14ac:dyDescent="0.25">
      <c r="A206" s="113"/>
      <c r="B206" s="292" t="s">
        <v>277</v>
      </c>
      <c r="C206" s="293"/>
      <c r="D206" s="293"/>
      <c r="E206" s="293"/>
      <c r="F206" s="293"/>
      <c r="G206" s="293"/>
      <c r="H206" s="293"/>
      <c r="I206" s="294"/>
      <c r="J206" s="290">
        <f>IF(OR(O207="Checked", O208="Checked", O209="Checked",O210="Checked", O211="Checked"),2,0)</f>
        <v>0</v>
      </c>
      <c r="K206" s="113"/>
      <c r="O206" s="107" t="s">
        <v>278</v>
      </c>
      <c r="R206" s="172"/>
      <c r="S206" s="172"/>
      <c r="T206" s="172"/>
      <c r="U206" s="172"/>
      <c r="V206" s="172"/>
    </row>
    <row r="207" spans="1:22" s="107" customFormat="1" ht="20.100000000000001" customHeight="1" x14ac:dyDescent="0.25">
      <c r="A207" s="113"/>
      <c r="B207" s="131" t="s">
        <v>279</v>
      </c>
      <c r="C207" s="132"/>
      <c r="D207" s="132"/>
      <c r="E207" s="132"/>
      <c r="F207" s="132"/>
      <c r="G207" s="132"/>
      <c r="H207" s="132"/>
      <c r="I207" s="141" t="b">
        <v>0</v>
      </c>
      <c r="J207" s="290"/>
      <c r="K207" s="113"/>
      <c r="O207" s="107" t="str">
        <f>IF(I207,"Checked","Unchecked")</f>
        <v>Unchecked</v>
      </c>
      <c r="R207" s="172"/>
      <c r="S207" s="172"/>
      <c r="T207" s="172"/>
      <c r="U207" s="172"/>
      <c r="V207" s="172"/>
    </row>
    <row r="208" spans="1:22" s="107" customFormat="1" ht="20.100000000000001" customHeight="1" x14ac:dyDescent="0.25">
      <c r="A208" s="113"/>
      <c r="B208" s="131" t="s">
        <v>280</v>
      </c>
      <c r="C208" s="132"/>
      <c r="D208" s="132"/>
      <c r="E208" s="132"/>
      <c r="F208" s="132"/>
      <c r="G208" s="132"/>
      <c r="H208" s="132"/>
      <c r="I208" s="141" t="b">
        <v>0</v>
      </c>
      <c r="J208" s="290"/>
      <c r="K208" s="113"/>
      <c r="O208" s="107" t="str">
        <f t="shared" ref="O208:O211" si="2">IF(I208,"Checked","Unchecked")</f>
        <v>Unchecked</v>
      </c>
      <c r="R208" s="172"/>
      <c r="S208" s="172"/>
      <c r="T208" s="172"/>
      <c r="U208" s="172"/>
      <c r="V208" s="172"/>
    </row>
    <row r="209" spans="1:22" s="107" customFormat="1" ht="20.100000000000001" customHeight="1" x14ac:dyDescent="0.25">
      <c r="A209" s="113"/>
      <c r="B209" s="131" t="s">
        <v>281</v>
      </c>
      <c r="C209" s="132"/>
      <c r="D209" s="132"/>
      <c r="E209" s="132"/>
      <c r="F209" s="132"/>
      <c r="G209" s="132"/>
      <c r="H209" s="132"/>
      <c r="I209" s="141" t="b">
        <v>0</v>
      </c>
      <c r="J209" s="290"/>
      <c r="K209" s="113"/>
      <c r="O209" s="107" t="str">
        <f t="shared" si="2"/>
        <v>Unchecked</v>
      </c>
      <c r="R209" s="172"/>
      <c r="S209" s="172"/>
      <c r="T209" s="172"/>
      <c r="U209" s="172"/>
      <c r="V209" s="172"/>
    </row>
    <row r="210" spans="1:22" s="107" customFormat="1" ht="20.100000000000001" customHeight="1" x14ac:dyDescent="0.25">
      <c r="A210" s="113"/>
      <c r="B210" s="131" t="s">
        <v>282</v>
      </c>
      <c r="C210" s="132"/>
      <c r="D210" s="132"/>
      <c r="E210" s="132"/>
      <c r="F210" s="132"/>
      <c r="G210" s="132"/>
      <c r="H210" s="132"/>
      <c r="I210" s="141" t="b">
        <v>0</v>
      </c>
      <c r="J210" s="290"/>
      <c r="K210" s="113"/>
      <c r="O210" s="107" t="str">
        <f t="shared" si="2"/>
        <v>Unchecked</v>
      </c>
      <c r="R210" s="172"/>
      <c r="S210" s="172"/>
      <c r="T210" s="172"/>
      <c r="U210" s="172"/>
      <c r="V210" s="172"/>
    </row>
    <row r="211" spans="1:22" s="107" customFormat="1" ht="20.100000000000001" customHeight="1" x14ac:dyDescent="0.25">
      <c r="A211" s="113"/>
      <c r="B211" s="131" t="s">
        <v>283</v>
      </c>
      <c r="C211" s="132"/>
      <c r="D211" s="132"/>
      <c r="E211" s="132"/>
      <c r="F211" s="132"/>
      <c r="G211" s="132"/>
      <c r="H211" s="132"/>
      <c r="I211" s="141" t="b">
        <v>0</v>
      </c>
      <c r="J211" s="291"/>
      <c r="K211" s="113"/>
      <c r="O211" s="107" t="str">
        <f t="shared" si="2"/>
        <v>Unchecked</v>
      </c>
      <c r="R211" s="172"/>
      <c r="S211" s="172"/>
      <c r="T211" s="172"/>
      <c r="U211" s="172"/>
      <c r="V211" s="172"/>
    </row>
    <row r="212" spans="1:22" s="107" customFormat="1" ht="20.100000000000001" customHeight="1" x14ac:dyDescent="0.25">
      <c r="A212" s="113"/>
      <c r="B212" s="131" t="s">
        <v>167</v>
      </c>
      <c r="C212" s="132"/>
      <c r="D212" s="132"/>
      <c r="E212" s="132"/>
      <c r="F212" s="132"/>
      <c r="G212" s="132"/>
      <c r="H212" s="132"/>
      <c r="I212" s="141" t="b">
        <v>0</v>
      </c>
      <c r="J212" s="211" t="s">
        <v>155</v>
      </c>
      <c r="K212" s="113"/>
      <c r="R212" s="172"/>
      <c r="S212" s="172"/>
      <c r="T212" s="172"/>
      <c r="U212" s="172"/>
      <c r="V212" s="172"/>
    </row>
    <row r="213" spans="1:22" s="107" customFormat="1" ht="20.100000000000001" customHeight="1" x14ac:dyDescent="0.25">
      <c r="A213" s="113"/>
      <c r="B213" s="131"/>
      <c r="C213" s="132"/>
      <c r="D213" s="132"/>
      <c r="E213" s="132"/>
      <c r="F213" s="132"/>
      <c r="G213" s="132"/>
      <c r="H213" s="132"/>
      <c r="I213" s="132"/>
      <c r="J213" s="290">
        <f>IF((I207+I208+I209+I210+I211)&gt;2,1,0)</f>
        <v>0</v>
      </c>
      <c r="K213" s="113"/>
      <c r="R213" s="172"/>
      <c r="S213" s="172"/>
      <c r="T213" s="172"/>
      <c r="U213" s="172"/>
      <c r="V213" s="172"/>
    </row>
    <row r="214" spans="1:22" s="107" customFormat="1" ht="60.6" customHeight="1" x14ac:dyDescent="0.25">
      <c r="A214" s="113"/>
      <c r="B214" s="295" t="s">
        <v>284</v>
      </c>
      <c r="C214" s="296"/>
      <c r="D214" s="296"/>
      <c r="E214" s="296"/>
      <c r="F214" s="296"/>
      <c r="G214" s="296"/>
      <c r="H214" s="296"/>
      <c r="I214" s="297"/>
      <c r="J214" s="291"/>
      <c r="K214" s="113"/>
      <c r="R214" s="172"/>
      <c r="S214" s="172"/>
      <c r="T214" s="172"/>
      <c r="U214" s="172"/>
      <c r="V214" s="172"/>
    </row>
    <row r="215" spans="1:22" s="107" customFormat="1" ht="20.100000000000001" customHeight="1" x14ac:dyDescent="0.25">
      <c r="A215" s="113"/>
      <c r="B215" s="328" t="s">
        <v>156</v>
      </c>
      <c r="C215" s="329"/>
      <c r="D215" s="329"/>
      <c r="E215" s="329"/>
      <c r="F215" s="329"/>
      <c r="G215" s="329"/>
      <c r="H215" s="329"/>
      <c r="I215" s="330"/>
      <c r="J215" s="121">
        <f>SUM(J181:J213)</f>
        <v>0</v>
      </c>
      <c r="K215" s="113"/>
      <c r="R215" s="172"/>
      <c r="S215" s="172"/>
      <c r="T215" s="172"/>
      <c r="U215" s="172"/>
      <c r="V215" s="172"/>
    </row>
    <row r="216" spans="1:22" s="107" customFormat="1" ht="20.100000000000001" customHeight="1" x14ac:dyDescent="0.25">
      <c r="A216" s="113"/>
      <c r="B216" s="113"/>
      <c r="C216" s="113"/>
      <c r="D216" s="113"/>
      <c r="E216" s="113"/>
      <c r="F216" s="113"/>
      <c r="G216" s="113"/>
      <c r="H216" s="113"/>
      <c r="I216" s="113"/>
      <c r="J216" s="226"/>
      <c r="K216" s="113"/>
      <c r="R216" s="172"/>
      <c r="S216" s="172"/>
      <c r="T216" s="172"/>
      <c r="U216" s="172"/>
      <c r="V216" s="172"/>
    </row>
    <row r="217" spans="1:22" s="107" customFormat="1" ht="20.100000000000001" customHeight="1" x14ac:dyDescent="0.3">
      <c r="A217" s="113"/>
      <c r="B217" s="167" t="s">
        <v>285</v>
      </c>
      <c r="C217" s="92"/>
      <c r="D217" s="92"/>
      <c r="E217" s="92"/>
      <c r="F217" s="92"/>
      <c r="G217" s="92"/>
      <c r="H217" s="92"/>
      <c r="I217" s="92"/>
      <c r="J217" s="93"/>
      <c r="K217" s="113"/>
      <c r="R217" s="172"/>
      <c r="S217" s="172"/>
      <c r="T217" s="172"/>
      <c r="U217" s="172"/>
      <c r="V217" s="172"/>
    </row>
    <row r="218" spans="1:22" s="107" customFormat="1" ht="39.950000000000003" customHeight="1" x14ac:dyDescent="0.25">
      <c r="A218" s="113"/>
      <c r="B218" s="292" t="s">
        <v>286</v>
      </c>
      <c r="C218" s="293"/>
      <c r="D218" s="293"/>
      <c r="E218" s="293"/>
      <c r="F218" s="293"/>
      <c r="G218" s="293"/>
      <c r="H218" s="293"/>
      <c r="I218" s="294"/>
      <c r="J218" s="304">
        <f>IF(AND(O219="Checked",O220="Unchecked",O221="Unchecked"),1,0)</f>
        <v>0</v>
      </c>
      <c r="K218" s="113"/>
      <c r="O218" s="107" t="s">
        <v>287</v>
      </c>
      <c r="R218" s="172"/>
      <c r="S218" s="172"/>
      <c r="T218" s="172"/>
      <c r="U218" s="172"/>
      <c r="V218" s="172"/>
    </row>
    <row r="219" spans="1:22" s="107" customFormat="1" ht="20.100000000000001" customHeight="1" x14ac:dyDescent="0.25">
      <c r="A219" s="113"/>
      <c r="B219" s="131" t="s">
        <v>148</v>
      </c>
      <c r="C219" s="141" t="b">
        <v>0</v>
      </c>
      <c r="D219" s="132" t="s">
        <v>149</v>
      </c>
      <c r="E219" s="141" t="b">
        <v>0</v>
      </c>
      <c r="F219" s="132" t="s">
        <v>269</v>
      </c>
      <c r="G219" s="132"/>
      <c r="H219" s="141" t="b">
        <v>0</v>
      </c>
      <c r="I219" s="134"/>
      <c r="J219" s="304"/>
      <c r="K219" s="113"/>
      <c r="O219" s="107" t="str">
        <f>IF(C219, "Checked","Unchecked")</f>
        <v>Unchecked</v>
      </c>
      <c r="R219" s="172"/>
      <c r="S219" s="172"/>
      <c r="T219" s="172"/>
      <c r="U219" s="172"/>
      <c r="V219" s="172"/>
    </row>
    <row r="220" spans="1:22" s="107" customFormat="1" ht="20.100000000000001" customHeight="1" x14ac:dyDescent="0.25">
      <c r="A220" s="113"/>
      <c r="B220" s="131"/>
      <c r="C220" s="132"/>
      <c r="D220" s="132"/>
      <c r="E220" s="132"/>
      <c r="F220" s="132"/>
      <c r="G220" s="132"/>
      <c r="H220" s="132"/>
      <c r="I220" s="134"/>
      <c r="J220" s="304"/>
      <c r="K220" s="113"/>
      <c r="O220" s="107" t="str">
        <f>IF(E219,"Checked","Unchecked")</f>
        <v>Unchecked</v>
      </c>
      <c r="R220" s="172"/>
      <c r="S220" s="172"/>
      <c r="T220" s="172"/>
      <c r="U220" s="172"/>
      <c r="V220" s="172"/>
    </row>
    <row r="221" spans="1:22" s="107" customFormat="1" ht="141.6" customHeight="1" x14ac:dyDescent="0.25">
      <c r="A221" s="113"/>
      <c r="B221" s="292" t="s">
        <v>288</v>
      </c>
      <c r="C221" s="293"/>
      <c r="D221" s="293"/>
      <c r="E221" s="293"/>
      <c r="F221" s="293"/>
      <c r="G221" s="293"/>
      <c r="H221" s="293"/>
      <c r="I221" s="294"/>
      <c r="J221" s="304"/>
      <c r="K221" s="113"/>
      <c r="O221" s="107" t="str">
        <f>IF(H219,"Checked","Unchecked")</f>
        <v>Unchecked</v>
      </c>
      <c r="R221" s="172"/>
      <c r="S221" s="172"/>
      <c r="T221" s="172"/>
      <c r="U221" s="172"/>
      <c r="V221" s="172"/>
    </row>
    <row r="222" spans="1:22" s="107" customFormat="1" ht="20.100000000000001" customHeight="1" x14ac:dyDescent="0.25">
      <c r="A222" s="113"/>
      <c r="B222" s="83"/>
      <c r="C222" s="80"/>
      <c r="D222" s="80"/>
      <c r="E222" s="80"/>
      <c r="F222" s="80"/>
      <c r="G222" s="80"/>
      <c r="H222" s="80"/>
      <c r="I222" s="80"/>
      <c r="J222" s="76"/>
      <c r="K222" s="113"/>
      <c r="R222" s="172"/>
      <c r="S222" s="172"/>
      <c r="T222" s="172"/>
      <c r="U222" s="172"/>
      <c r="V222" s="172"/>
    </row>
    <row r="223" spans="1:22" s="107" customFormat="1" ht="60" customHeight="1" x14ac:dyDescent="0.25">
      <c r="A223" s="113"/>
      <c r="B223" s="292" t="s">
        <v>289</v>
      </c>
      <c r="C223" s="293"/>
      <c r="D223" s="293"/>
      <c r="E223" s="293"/>
      <c r="F223" s="293"/>
      <c r="G223" s="293"/>
      <c r="H223" s="293"/>
      <c r="I223" s="294"/>
      <c r="J223" s="304">
        <f>IF(OR(O224="Checked", O225="Checked", O226="Checked",O227="Checked", O228="Checked", O230="Checked"),2,0)</f>
        <v>0</v>
      </c>
      <c r="K223" s="113"/>
      <c r="O223" s="107" t="s">
        <v>290</v>
      </c>
      <c r="R223" s="172"/>
      <c r="S223" s="172"/>
      <c r="T223" s="172"/>
      <c r="U223" s="172"/>
      <c r="V223" s="172"/>
    </row>
    <row r="224" spans="1:22" s="107" customFormat="1" ht="20.100000000000001" customHeight="1" x14ac:dyDescent="0.25">
      <c r="A224" s="113"/>
      <c r="B224" s="131" t="s">
        <v>291</v>
      </c>
      <c r="C224" s="132"/>
      <c r="D224" s="132"/>
      <c r="E224" s="132"/>
      <c r="F224" s="132"/>
      <c r="G224" s="132"/>
      <c r="H224" s="132"/>
      <c r="I224" s="133" t="b">
        <v>0</v>
      </c>
      <c r="J224" s="304"/>
      <c r="K224" s="113"/>
      <c r="O224" s="107" t="str">
        <f>IF(I224, "Checked", "Unchecked")</f>
        <v>Unchecked</v>
      </c>
      <c r="R224" s="172"/>
      <c r="S224" s="172"/>
      <c r="T224" s="172"/>
      <c r="U224" s="172"/>
      <c r="V224" s="172"/>
    </row>
    <row r="225" spans="1:22" s="107" customFormat="1" ht="20.100000000000001" customHeight="1" x14ac:dyDescent="0.25">
      <c r="A225" s="113"/>
      <c r="B225" s="131" t="s">
        <v>292</v>
      </c>
      <c r="C225" s="132"/>
      <c r="D225" s="132"/>
      <c r="E225" s="132"/>
      <c r="F225" s="132"/>
      <c r="G225" s="132"/>
      <c r="H225" s="132"/>
      <c r="I225" s="133" t="b">
        <v>0</v>
      </c>
      <c r="J225" s="304"/>
      <c r="K225" s="113"/>
      <c r="O225" s="107" t="str">
        <f t="shared" ref="O225:O230" si="3">IF(I225, "Checked", "Unchecked")</f>
        <v>Unchecked</v>
      </c>
      <c r="R225" s="172"/>
      <c r="S225" s="172"/>
      <c r="T225" s="172"/>
      <c r="U225" s="172"/>
      <c r="V225" s="172"/>
    </row>
    <row r="226" spans="1:22" s="107" customFormat="1" ht="20.100000000000001" customHeight="1" x14ac:dyDescent="0.25">
      <c r="A226" s="113"/>
      <c r="B226" s="131" t="s">
        <v>293</v>
      </c>
      <c r="C226" s="132"/>
      <c r="D226" s="132"/>
      <c r="E226" s="132"/>
      <c r="F226" s="132"/>
      <c r="G226" s="132"/>
      <c r="H226" s="132"/>
      <c r="I226" s="133" t="b">
        <v>0</v>
      </c>
      <c r="J226" s="304"/>
      <c r="K226" s="113"/>
      <c r="O226" s="107" t="str">
        <f t="shared" si="3"/>
        <v>Unchecked</v>
      </c>
      <c r="R226" s="172"/>
      <c r="S226" s="172"/>
      <c r="T226" s="172"/>
      <c r="U226" s="172"/>
      <c r="V226" s="172"/>
    </row>
    <row r="227" spans="1:22" s="107" customFormat="1" ht="20.100000000000001" customHeight="1" x14ac:dyDescent="0.25">
      <c r="A227" s="113"/>
      <c r="B227" s="131" t="s">
        <v>294</v>
      </c>
      <c r="C227" s="132"/>
      <c r="D227" s="132"/>
      <c r="E227" s="132"/>
      <c r="F227" s="132"/>
      <c r="G227" s="132"/>
      <c r="H227" s="132"/>
      <c r="I227" s="133" t="b">
        <v>0</v>
      </c>
      <c r="J227" s="317"/>
      <c r="K227" s="113"/>
      <c r="O227" s="107" t="str">
        <f t="shared" si="3"/>
        <v>Unchecked</v>
      </c>
      <c r="R227" s="172"/>
      <c r="S227" s="172"/>
      <c r="T227" s="172"/>
      <c r="U227" s="172"/>
      <c r="V227" s="172"/>
    </row>
    <row r="228" spans="1:22" s="107" customFormat="1" ht="20.100000000000001" customHeight="1" x14ac:dyDescent="0.25">
      <c r="A228" s="113"/>
      <c r="B228" s="131" t="s">
        <v>295</v>
      </c>
      <c r="C228" s="132"/>
      <c r="D228" s="132"/>
      <c r="E228" s="132"/>
      <c r="F228" s="132"/>
      <c r="G228" s="132"/>
      <c r="H228" s="132"/>
      <c r="I228" s="133" t="b">
        <v>0</v>
      </c>
      <c r="J228" s="217" t="s">
        <v>155</v>
      </c>
      <c r="K228" s="113"/>
      <c r="O228" s="107" t="str">
        <f t="shared" si="3"/>
        <v>Unchecked</v>
      </c>
      <c r="R228" s="172"/>
      <c r="S228" s="172"/>
      <c r="T228" s="172"/>
      <c r="U228" s="172"/>
      <c r="V228" s="172"/>
    </row>
    <row r="229" spans="1:22" s="107" customFormat="1" ht="20.100000000000001" customHeight="1" x14ac:dyDescent="0.25">
      <c r="A229" s="113"/>
      <c r="B229" s="131" t="s">
        <v>167</v>
      </c>
      <c r="C229" s="132"/>
      <c r="D229" s="132"/>
      <c r="E229" s="132"/>
      <c r="F229" s="132"/>
      <c r="G229" s="132"/>
      <c r="H229" s="132"/>
      <c r="I229" s="133" t="b">
        <v>0</v>
      </c>
      <c r="J229" s="217"/>
      <c r="K229" s="113"/>
      <c r="R229" s="172"/>
      <c r="S229" s="172"/>
      <c r="T229" s="172"/>
      <c r="U229" s="172"/>
      <c r="V229" s="172"/>
    </row>
    <row r="230" spans="1:22" s="107" customFormat="1" ht="20.100000000000001" customHeight="1" x14ac:dyDescent="0.25">
      <c r="A230" s="113"/>
      <c r="B230" s="131" t="s">
        <v>296</v>
      </c>
      <c r="C230" s="132"/>
      <c r="D230" s="132"/>
      <c r="E230" s="132"/>
      <c r="F230" s="132"/>
      <c r="G230" s="132"/>
      <c r="H230" s="132"/>
      <c r="I230" s="133" t="b">
        <v>0</v>
      </c>
      <c r="J230" s="290">
        <f>IF((I224+I225+I226+I227+I228+I230)&gt;2,1,0)</f>
        <v>0</v>
      </c>
      <c r="K230" s="113"/>
      <c r="O230" s="107" t="str">
        <f t="shared" si="3"/>
        <v>Unchecked</v>
      </c>
      <c r="R230" s="172"/>
      <c r="S230" s="172"/>
      <c r="T230" s="172"/>
      <c r="U230" s="172"/>
      <c r="V230" s="172"/>
    </row>
    <row r="231" spans="1:22" s="107" customFormat="1" ht="20.100000000000001" customHeight="1" x14ac:dyDescent="0.25">
      <c r="A231" s="113"/>
      <c r="B231" s="131" t="s">
        <v>297</v>
      </c>
      <c r="C231" s="132"/>
      <c r="D231" s="132"/>
      <c r="E231" s="310"/>
      <c r="F231" s="311"/>
      <c r="G231" s="311"/>
      <c r="H231" s="311"/>
      <c r="I231" s="312"/>
      <c r="J231" s="327"/>
      <c r="K231" s="113"/>
      <c r="R231" s="172"/>
      <c r="S231" s="172"/>
      <c r="T231" s="172"/>
      <c r="U231" s="172"/>
      <c r="V231" s="172"/>
    </row>
    <row r="232" spans="1:22" s="107" customFormat="1" ht="20.100000000000001" customHeight="1" x14ac:dyDescent="0.25">
      <c r="A232" s="113"/>
      <c r="B232" s="131"/>
      <c r="C232" s="132"/>
      <c r="D232" s="132"/>
      <c r="E232" s="132"/>
      <c r="F232" s="132"/>
      <c r="G232" s="132"/>
      <c r="H232" s="132"/>
      <c r="I232" s="134"/>
      <c r="J232" s="290"/>
      <c r="K232" s="113"/>
      <c r="R232" s="172"/>
      <c r="S232" s="172"/>
      <c r="T232" s="172"/>
      <c r="U232" s="172"/>
      <c r="V232" s="172"/>
    </row>
    <row r="233" spans="1:22" s="107" customFormat="1" ht="81.599999999999994" customHeight="1" x14ac:dyDescent="0.25">
      <c r="A233" s="113"/>
      <c r="B233" s="292" t="s">
        <v>298</v>
      </c>
      <c r="C233" s="293"/>
      <c r="D233" s="293"/>
      <c r="E233" s="293"/>
      <c r="F233" s="293"/>
      <c r="G233" s="293"/>
      <c r="H233" s="293"/>
      <c r="I233" s="294"/>
      <c r="J233" s="290"/>
      <c r="K233" s="113"/>
      <c r="R233" s="172"/>
      <c r="S233" s="172"/>
      <c r="T233" s="172"/>
      <c r="U233" s="172"/>
      <c r="V233" s="172"/>
    </row>
    <row r="234" spans="1:22" s="107" customFormat="1" ht="20.100000000000001" customHeight="1" x14ac:dyDescent="0.25">
      <c r="A234" s="113"/>
      <c r="B234" s="331" t="s">
        <v>299</v>
      </c>
      <c r="C234" s="332"/>
      <c r="D234" s="332"/>
      <c r="E234" s="332"/>
      <c r="F234" s="332"/>
      <c r="G234" s="332"/>
      <c r="H234" s="332"/>
      <c r="I234" s="333"/>
      <c r="J234" s="211"/>
      <c r="K234" s="113"/>
      <c r="R234" s="172"/>
      <c r="S234" s="172"/>
      <c r="T234" s="172"/>
      <c r="U234" s="172"/>
      <c r="V234" s="172"/>
    </row>
    <row r="235" spans="1:22" s="107" customFormat="1" ht="20.100000000000001" customHeight="1" x14ac:dyDescent="0.25">
      <c r="A235" s="113"/>
      <c r="B235" s="83"/>
      <c r="C235" s="80"/>
      <c r="D235" s="80"/>
      <c r="E235" s="80"/>
      <c r="F235" s="80"/>
      <c r="G235" s="80"/>
      <c r="H235" s="80"/>
      <c r="I235" s="80"/>
      <c r="J235" s="76"/>
      <c r="K235" s="113"/>
      <c r="R235" s="172"/>
      <c r="S235" s="172"/>
      <c r="T235" s="172"/>
      <c r="U235" s="172"/>
      <c r="V235" s="172"/>
    </row>
    <row r="236" spans="1:22" s="107" customFormat="1" ht="42" customHeight="1" x14ac:dyDescent="0.25">
      <c r="A236" s="113"/>
      <c r="B236" s="292" t="s">
        <v>300</v>
      </c>
      <c r="C236" s="293"/>
      <c r="D236" s="293"/>
      <c r="E236" s="293"/>
      <c r="F236" s="293"/>
      <c r="G236" s="293"/>
      <c r="H236" s="293"/>
      <c r="I236" s="294"/>
      <c r="J236" s="304">
        <f>IF(AND(O237="Checked",O238="Unchecked"),1,0)</f>
        <v>0</v>
      </c>
      <c r="K236" s="113"/>
      <c r="O236" s="107" t="s">
        <v>301</v>
      </c>
      <c r="R236" s="172"/>
      <c r="S236" s="172"/>
      <c r="T236" s="172"/>
      <c r="U236" s="172"/>
      <c r="V236" s="172"/>
    </row>
    <row r="237" spans="1:22" s="107" customFormat="1" ht="20.100000000000001" customHeight="1" x14ac:dyDescent="0.25">
      <c r="A237" s="113"/>
      <c r="B237" s="131" t="s">
        <v>148</v>
      </c>
      <c r="C237" s="141" t="b">
        <v>0</v>
      </c>
      <c r="D237" s="132" t="s">
        <v>149</v>
      </c>
      <c r="E237" s="141" t="b">
        <v>0</v>
      </c>
      <c r="F237" s="132"/>
      <c r="G237" s="132"/>
      <c r="H237" s="132"/>
      <c r="I237" s="134"/>
      <c r="J237" s="304"/>
      <c r="K237" s="113"/>
      <c r="O237" s="107" t="str">
        <f>IF(C237,"Checked","Unchecked")</f>
        <v>Unchecked</v>
      </c>
      <c r="R237" s="172"/>
      <c r="S237" s="172"/>
      <c r="T237" s="172"/>
      <c r="U237" s="172"/>
      <c r="V237" s="172"/>
    </row>
    <row r="238" spans="1:22" s="107" customFormat="1" ht="20.100000000000001" customHeight="1" x14ac:dyDescent="0.25">
      <c r="A238" s="113"/>
      <c r="B238" s="131"/>
      <c r="C238" s="132"/>
      <c r="D238" s="132"/>
      <c r="E238" s="132"/>
      <c r="F238" s="132"/>
      <c r="G238" s="132"/>
      <c r="H238" s="132"/>
      <c r="I238" s="134"/>
      <c r="J238" s="304"/>
      <c r="K238" s="113"/>
      <c r="O238" s="107" t="str">
        <f>IF(E237,"Checked","Unchecked")</f>
        <v>Unchecked</v>
      </c>
      <c r="R238" s="172"/>
      <c r="S238" s="172"/>
      <c r="T238" s="172"/>
      <c r="U238" s="172"/>
      <c r="V238" s="172"/>
    </row>
    <row r="239" spans="1:22" s="107" customFormat="1" ht="40.5" customHeight="1" x14ac:dyDescent="0.25">
      <c r="A239" s="113"/>
      <c r="B239" s="292" t="s">
        <v>302</v>
      </c>
      <c r="C239" s="293"/>
      <c r="D239" s="293"/>
      <c r="E239" s="293"/>
      <c r="F239" s="293"/>
      <c r="G239" s="293"/>
      <c r="H239" s="293"/>
      <c r="I239" s="294"/>
      <c r="J239" s="304"/>
      <c r="K239" s="113"/>
      <c r="R239" s="172"/>
      <c r="S239" s="172"/>
      <c r="T239" s="172"/>
      <c r="U239" s="172"/>
      <c r="V239" s="172"/>
    </row>
    <row r="240" spans="1:22" s="107" customFormat="1" ht="20.100000000000001" customHeight="1" x14ac:dyDescent="0.25">
      <c r="A240" s="113"/>
      <c r="B240" s="83"/>
      <c r="C240" s="80"/>
      <c r="D240" s="80"/>
      <c r="E240" s="80"/>
      <c r="F240" s="80"/>
      <c r="G240" s="80"/>
      <c r="H240" s="80"/>
      <c r="I240" s="80"/>
      <c r="J240" s="76"/>
      <c r="K240" s="113"/>
      <c r="R240" s="172"/>
      <c r="S240" s="172"/>
      <c r="T240" s="172"/>
      <c r="U240" s="172"/>
      <c r="V240" s="172"/>
    </row>
    <row r="241" spans="1:22" s="107" customFormat="1" ht="20.100000000000001" customHeight="1" x14ac:dyDescent="0.25">
      <c r="A241" s="113"/>
      <c r="B241" s="131" t="s">
        <v>303</v>
      </c>
      <c r="C241" s="132"/>
      <c r="D241" s="132"/>
      <c r="E241" s="132"/>
      <c r="F241" s="132"/>
      <c r="G241" s="132"/>
      <c r="H241" s="132"/>
      <c r="I241" s="134"/>
      <c r="J241" s="290">
        <f>IF(OR(O242="Checked", O243="Checked", O244="Checked", O245="Checked",O246="Checked", O247="Checked",O248="Checked"),2,0)</f>
        <v>0</v>
      </c>
      <c r="K241" s="113"/>
      <c r="O241" s="107" t="s">
        <v>304</v>
      </c>
      <c r="R241" s="172"/>
      <c r="S241" s="172"/>
      <c r="T241" s="172"/>
      <c r="U241" s="172"/>
      <c r="V241" s="172"/>
    </row>
    <row r="242" spans="1:22" s="107" customFormat="1" ht="20.100000000000001" customHeight="1" x14ac:dyDescent="0.25">
      <c r="A242" s="113"/>
      <c r="B242" s="131" t="s">
        <v>305</v>
      </c>
      <c r="C242" s="132"/>
      <c r="D242" s="132"/>
      <c r="E242" s="132"/>
      <c r="F242" s="132"/>
      <c r="G242" s="132"/>
      <c r="H242" s="132"/>
      <c r="I242" s="133" t="b">
        <v>0</v>
      </c>
      <c r="J242" s="290"/>
      <c r="K242" s="113"/>
      <c r="O242" s="107" t="str">
        <f>IF(I242, "Checked","Unchecked")</f>
        <v>Unchecked</v>
      </c>
      <c r="R242" s="172"/>
      <c r="S242" s="172"/>
      <c r="T242" s="172"/>
      <c r="U242" s="172"/>
      <c r="V242" s="172"/>
    </row>
    <row r="243" spans="1:22" s="107" customFormat="1" ht="20.100000000000001" customHeight="1" x14ac:dyDescent="0.25">
      <c r="A243" s="113"/>
      <c r="B243" s="131" t="s">
        <v>306</v>
      </c>
      <c r="C243" s="132"/>
      <c r="D243" s="132"/>
      <c r="E243" s="132"/>
      <c r="F243" s="132"/>
      <c r="G243" s="132"/>
      <c r="H243" s="132"/>
      <c r="I243" s="133" t="b">
        <v>0</v>
      </c>
      <c r="J243" s="290"/>
      <c r="K243" s="113"/>
      <c r="O243" s="107" t="str">
        <f t="shared" ref="O243:O248" si="4">IF(I243, "Checked","Unchecked")</f>
        <v>Unchecked</v>
      </c>
      <c r="R243" s="172"/>
      <c r="S243" s="172"/>
      <c r="T243" s="172"/>
      <c r="U243" s="172"/>
      <c r="V243" s="172"/>
    </row>
    <row r="244" spans="1:22" s="107" customFormat="1" ht="20.100000000000001" customHeight="1" x14ac:dyDescent="0.25">
      <c r="A244" s="113"/>
      <c r="B244" s="131" t="s">
        <v>307</v>
      </c>
      <c r="C244" s="132"/>
      <c r="D244" s="132"/>
      <c r="E244" s="132"/>
      <c r="F244" s="132"/>
      <c r="G244" s="132"/>
      <c r="H244" s="132"/>
      <c r="I244" s="133" t="b">
        <v>0</v>
      </c>
      <c r="J244" s="290"/>
      <c r="K244" s="113"/>
      <c r="O244" s="107" t="str">
        <f t="shared" si="4"/>
        <v>Unchecked</v>
      </c>
      <c r="R244" s="172"/>
      <c r="S244" s="172"/>
      <c r="T244" s="172"/>
      <c r="U244" s="172"/>
      <c r="V244" s="172"/>
    </row>
    <row r="245" spans="1:22" s="107" customFormat="1" ht="20.100000000000001" customHeight="1" x14ac:dyDescent="0.25">
      <c r="A245" s="113"/>
      <c r="B245" s="131" t="s">
        <v>308</v>
      </c>
      <c r="C245" s="132"/>
      <c r="D245" s="132"/>
      <c r="E245" s="132"/>
      <c r="F245" s="132"/>
      <c r="G245" s="132"/>
      <c r="H245" s="132"/>
      <c r="I245" s="133" t="b">
        <v>0</v>
      </c>
      <c r="J245" s="290"/>
      <c r="K245" s="113"/>
      <c r="O245" s="107" t="str">
        <f t="shared" si="4"/>
        <v>Unchecked</v>
      </c>
      <c r="R245" s="172"/>
      <c r="S245" s="172"/>
      <c r="T245" s="172"/>
      <c r="U245" s="172"/>
      <c r="V245" s="172"/>
    </row>
    <row r="246" spans="1:22" s="107" customFormat="1" ht="20.100000000000001" customHeight="1" x14ac:dyDescent="0.25">
      <c r="A246" s="113"/>
      <c r="B246" s="131" t="s">
        <v>309</v>
      </c>
      <c r="C246" s="132"/>
      <c r="D246" s="132"/>
      <c r="E246" s="132"/>
      <c r="F246" s="132"/>
      <c r="G246" s="132"/>
      <c r="H246" s="132"/>
      <c r="I246" s="133" t="b">
        <v>0</v>
      </c>
      <c r="J246" s="290"/>
      <c r="K246" s="113"/>
      <c r="O246" s="107" t="str">
        <f t="shared" si="4"/>
        <v>Unchecked</v>
      </c>
      <c r="R246" s="172"/>
      <c r="S246" s="172"/>
      <c r="T246" s="172"/>
      <c r="U246" s="172"/>
      <c r="V246" s="172"/>
    </row>
    <row r="247" spans="1:22" s="107" customFormat="1" ht="20.100000000000001" customHeight="1" x14ac:dyDescent="0.25">
      <c r="A247" s="113"/>
      <c r="B247" s="131" t="s">
        <v>310</v>
      </c>
      <c r="C247" s="132"/>
      <c r="D247" s="132"/>
      <c r="E247" s="132"/>
      <c r="F247" s="132"/>
      <c r="G247" s="132"/>
      <c r="H247" s="132"/>
      <c r="I247" s="133" t="b">
        <v>0</v>
      </c>
      <c r="J247" s="290"/>
      <c r="K247" s="113"/>
      <c r="O247" s="107" t="str">
        <f t="shared" si="4"/>
        <v>Unchecked</v>
      </c>
      <c r="R247" s="172"/>
      <c r="S247" s="172"/>
      <c r="T247" s="172"/>
      <c r="U247" s="172"/>
      <c r="V247" s="172"/>
    </row>
    <row r="248" spans="1:22" s="107" customFormat="1" ht="20.100000000000001" customHeight="1" x14ac:dyDescent="0.25">
      <c r="A248" s="113"/>
      <c r="B248" s="131" t="s">
        <v>311</v>
      </c>
      <c r="C248" s="132"/>
      <c r="D248" s="132"/>
      <c r="E248" s="132"/>
      <c r="F248" s="132"/>
      <c r="G248" s="132"/>
      <c r="H248" s="132"/>
      <c r="I248" s="133" t="b">
        <v>0</v>
      </c>
      <c r="J248" s="291"/>
      <c r="K248" s="113"/>
      <c r="O248" s="107" t="str">
        <f t="shared" si="4"/>
        <v>Unchecked</v>
      </c>
      <c r="R248" s="172"/>
      <c r="S248" s="172"/>
      <c r="T248" s="172"/>
      <c r="U248" s="172"/>
      <c r="V248" s="172"/>
    </row>
    <row r="249" spans="1:22" s="107" customFormat="1" ht="20.100000000000001" customHeight="1" x14ac:dyDescent="0.25">
      <c r="A249" s="113"/>
      <c r="B249" s="131" t="s">
        <v>167</v>
      </c>
      <c r="C249" s="132"/>
      <c r="D249" s="132"/>
      <c r="E249" s="132"/>
      <c r="F249" s="132"/>
      <c r="G249" s="132"/>
      <c r="H249" s="132"/>
      <c r="I249" s="133" t="b">
        <v>0</v>
      </c>
      <c r="J249" s="211" t="s">
        <v>155</v>
      </c>
      <c r="K249" s="113"/>
      <c r="R249" s="172"/>
      <c r="S249" s="172"/>
      <c r="T249" s="172"/>
      <c r="U249" s="172"/>
      <c r="V249" s="172"/>
    </row>
    <row r="250" spans="1:22" s="107" customFormat="1" ht="20.100000000000001" customHeight="1" x14ac:dyDescent="0.25">
      <c r="A250" s="113"/>
      <c r="B250" s="131"/>
      <c r="C250" s="132"/>
      <c r="D250" s="132"/>
      <c r="E250" s="132"/>
      <c r="F250" s="132"/>
      <c r="G250" s="132"/>
      <c r="H250" s="132"/>
      <c r="I250" s="134"/>
      <c r="J250" s="290">
        <f>IF((I242+I243+I244+I246+I245+I247+I248)&gt;2,1,0)</f>
        <v>0</v>
      </c>
      <c r="K250" s="113"/>
      <c r="R250" s="172"/>
      <c r="S250" s="172"/>
      <c r="T250" s="172"/>
      <c r="U250" s="172"/>
      <c r="V250" s="172"/>
    </row>
    <row r="251" spans="1:22" s="107" customFormat="1" ht="112.5" customHeight="1" x14ac:dyDescent="0.25">
      <c r="A251" s="113"/>
      <c r="B251" s="292" t="s">
        <v>312</v>
      </c>
      <c r="C251" s="293"/>
      <c r="D251" s="293"/>
      <c r="E251" s="293"/>
      <c r="F251" s="293"/>
      <c r="G251" s="293"/>
      <c r="H251" s="293"/>
      <c r="I251" s="294"/>
      <c r="J251" s="290"/>
      <c r="K251" s="113"/>
      <c r="R251" s="172"/>
      <c r="S251" s="172"/>
      <c r="T251" s="172"/>
      <c r="U251" s="172"/>
      <c r="V251" s="172"/>
    </row>
    <row r="252" spans="1:22" s="107" customFormat="1" ht="20.100000000000001" customHeight="1" x14ac:dyDescent="0.25">
      <c r="A252" s="113"/>
      <c r="B252" s="83"/>
      <c r="C252" s="80"/>
      <c r="D252" s="80"/>
      <c r="E252" s="80"/>
      <c r="F252" s="80"/>
      <c r="G252" s="80"/>
      <c r="H252" s="80"/>
      <c r="I252" s="80"/>
      <c r="J252" s="76"/>
      <c r="K252" s="113"/>
      <c r="R252" s="172"/>
      <c r="S252" s="172"/>
      <c r="T252" s="172"/>
      <c r="U252" s="172"/>
      <c r="V252" s="172"/>
    </row>
    <row r="253" spans="1:22" s="107" customFormat="1" ht="40.5" customHeight="1" x14ac:dyDescent="0.25">
      <c r="A253" s="113"/>
      <c r="B253" s="292" t="s">
        <v>313</v>
      </c>
      <c r="C253" s="293"/>
      <c r="D253" s="293"/>
      <c r="E253" s="293"/>
      <c r="F253" s="293"/>
      <c r="G253" s="293"/>
      <c r="H253" s="293"/>
      <c r="I253" s="294"/>
      <c r="J253" s="304">
        <f>IF(AND(O254="Checked",O255="Unchecked"),2,0)</f>
        <v>0</v>
      </c>
      <c r="K253" s="113"/>
      <c r="O253" s="107" t="s">
        <v>314</v>
      </c>
      <c r="R253" s="172"/>
      <c r="S253" s="172"/>
      <c r="T253" s="172"/>
      <c r="U253" s="172"/>
      <c r="V253" s="172"/>
    </row>
    <row r="254" spans="1:22" s="107" customFormat="1" ht="20.100000000000001" customHeight="1" x14ac:dyDescent="0.25">
      <c r="A254" s="113"/>
      <c r="B254" s="131" t="s">
        <v>148</v>
      </c>
      <c r="C254" s="141" t="b">
        <v>0</v>
      </c>
      <c r="D254" s="132" t="s">
        <v>149</v>
      </c>
      <c r="E254" s="141" t="b">
        <v>0</v>
      </c>
      <c r="F254" s="132"/>
      <c r="G254" s="132"/>
      <c r="H254" s="132"/>
      <c r="I254" s="134"/>
      <c r="J254" s="304"/>
      <c r="K254" s="113"/>
      <c r="O254" s="107" t="str">
        <f>IF(C254, "Checked","Unchecked")</f>
        <v>Unchecked</v>
      </c>
      <c r="R254" s="172"/>
      <c r="S254" s="172"/>
      <c r="T254" s="172"/>
      <c r="U254" s="172"/>
      <c r="V254" s="172"/>
    </row>
    <row r="255" spans="1:22" s="107" customFormat="1" ht="20.100000000000001" customHeight="1" x14ac:dyDescent="0.25">
      <c r="A255" s="113"/>
      <c r="B255" s="131"/>
      <c r="C255" s="132"/>
      <c r="D255" s="132"/>
      <c r="E255" s="132"/>
      <c r="F255" s="132"/>
      <c r="G255" s="132"/>
      <c r="H255" s="132"/>
      <c r="I255" s="134"/>
      <c r="J255" s="304"/>
      <c r="K255" s="113"/>
      <c r="O255" s="107" t="str">
        <f>IF(E254, "Checked","Unchecked")</f>
        <v>Unchecked</v>
      </c>
      <c r="R255" s="172"/>
      <c r="S255" s="172"/>
      <c r="T255" s="172"/>
      <c r="U255" s="172"/>
      <c r="V255" s="172"/>
    </row>
    <row r="256" spans="1:22" s="107" customFormat="1" ht="101.1" customHeight="1" x14ac:dyDescent="0.25">
      <c r="A256" s="113"/>
      <c r="B256" s="295" t="s">
        <v>315</v>
      </c>
      <c r="C256" s="296"/>
      <c r="D256" s="296"/>
      <c r="E256" s="296"/>
      <c r="F256" s="296"/>
      <c r="G256" s="296"/>
      <c r="H256" s="296"/>
      <c r="I256" s="297"/>
      <c r="J256" s="304"/>
      <c r="K256" s="113"/>
      <c r="R256" s="172"/>
      <c r="S256" s="172"/>
      <c r="T256" s="172"/>
      <c r="U256" s="172"/>
      <c r="V256" s="172"/>
    </row>
    <row r="257" spans="1:22" s="107" customFormat="1" ht="20.100000000000001" customHeight="1" x14ac:dyDescent="0.25">
      <c r="A257" s="113"/>
      <c r="B257" s="328" t="s">
        <v>156</v>
      </c>
      <c r="C257" s="329"/>
      <c r="D257" s="329"/>
      <c r="E257" s="329"/>
      <c r="F257" s="329"/>
      <c r="G257" s="329"/>
      <c r="H257" s="329"/>
      <c r="I257" s="330"/>
      <c r="J257" s="121">
        <f>SUM(J218:J256)</f>
        <v>0</v>
      </c>
      <c r="K257" s="113"/>
      <c r="R257" s="172"/>
      <c r="S257" s="172"/>
      <c r="T257" s="172"/>
      <c r="U257" s="172"/>
      <c r="V257" s="172"/>
    </row>
    <row r="258" spans="1:22" s="107" customFormat="1" ht="20.100000000000001" customHeight="1" x14ac:dyDescent="0.25">
      <c r="A258" s="113"/>
      <c r="B258" s="113"/>
      <c r="C258" s="113"/>
      <c r="D258" s="113"/>
      <c r="E258" s="113"/>
      <c r="F258" s="113"/>
      <c r="G258" s="113"/>
      <c r="H258" s="113"/>
      <c r="I258" s="113"/>
      <c r="J258" s="226"/>
      <c r="K258" s="113"/>
      <c r="R258" s="172"/>
      <c r="S258" s="172"/>
      <c r="T258" s="172"/>
      <c r="U258" s="172"/>
      <c r="V258" s="172"/>
    </row>
    <row r="259" spans="1:22" s="107" customFormat="1" ht="20.100000000000001" customHeight="1" x14ac:dyDescent="0.3">
      <c r="A259" s="113"/>
      <c r="B259" s="168" t="s">
        <v>316</v>
      </c>
      <c r="C259" s="94"/>
      <c r="D259" s="94"/>
      <c r="E259" s="94"/>
      <c r="F259" s="94"/>
      <c r="G259" s="94"/>
      <c r="H259" s="94"/>
      <c r="I259" s="94"/>
      <c r="J259" s="95"/>
      <c r="K259" s="113"/>
      <c r="R259" s="172"/>
      <c r="S259" s="172"/>
      <c r="T259" s="172"/>
      <c r="U259" s="172"/>
      <c r="V259" s="172"/>
    </row>
    <row r="260" spans="1:22" s="107" customFormat="1" ht="20.100000000000001" customHeight="1" x14ac:dyDescent="0.25">
      <c r="A260" s="113"/>
      <c r="B260" s="292" t="s">
        <v>317</v>
      </c>
      <c r="C260" s="293"/>
      <c r="D260" s="293"/>
      <c r="E260" s="293"/>
      <c r="F260" s="293"/>
      <c r="G260" s="293"/>
      <c r="H260" s="293"/>
      <c r="I260" s="294"/>
      <c r="J260" s="304">
        <f>IF(AND(O261="Checked",O262="Unchecked"),1,0)</f>
        <v>0</v>
      </c>
      <c r="K260" s="113"/>
      <c r="O260" s="107" t="s">
        <v>318</v>
      </c>
      <c r="R260" s="172"/>
      <c r="S260" s="172"/>
      <c r="T260" s="172"/>
      <c r="U260" s="172"/>
      <c r="V260" s="172"/>
    </row>
    <row r="261" spans="1:22" s="107" customFormat="1" ht="20.100000000000001" customHeight="1" x14ac:dyDescent="0.25">
      <c r="A261" s="113"/>
      <c r="B261" s="292"/>
      <c r="C261" s="293"/>
      <c r="D261" s="293"/>
      <c r="E261" s="293"/>
      <c r="F261" s="293"/>
      <c r="G261" s="293"/>
      <c r="H261" s="293"/>
      <c r="I261" s="294"/>
      <c r="J261" s="304"/>
      <c r="K261" s="113"/>
      <c r="O261" s="107" t="str">
        <f>IF(C262,"Checked","Unchecked")</f>
        <v>Unchecked</v>
      </c>
      <c r="R261" s="172"/>
      <c r="S261" s="172"/>
      <c r="T261" s="172"/>
      <c r="U261" s="172"/>
      <c r="V261" s="172"/>
    </row>
    <row r="262" spans="1:22" s="107" customFormat="1" ht="20.100000000000001" customHeight="1" x14ac:dyDescent="0.25">
      <c r="A262" s="113"/>
      <c r="B262" s="131" t="s">
        <v>148</v>
      </c>
      <c r="C262" s="141" t="b">
        <v>0</v>
      </c>
      <c r="D262" s="132" t="s">
        <v>149</v>
      </c>
      <c r="E262" s="141" t="b">
        <v>0</v>
      </c>
      <c r="F262" s="132"/>
      <c r="G262" s="132"/>
      <c r="H262" s="132"/>
      <c r="I262" s="132"/>
      <c r="J262" s="304"/>
      <c r="K262" s="113"/>
      <c r="O262" s="107" t="str">
        <f>IF(E262,"Checked","Unchecked")</f>
        <v>Unchecked</v>
      </c>
      <c r="R262" s="172"/>
      <c r="S262" s="172"/>
      <c r="T262" s="172"/>
      <c r="U262" s="172"/>
      <c r="V262" s="172"/>
    </row>
    <row r="263" spans="1:22" s="107" customFormat="1" ht="20.100000000000001" customHeight="1" x14ac:dyDescent="0.25">
      <c r="A263" s="113"/>
      <c r="B263" s="131"/>
      <c r="C263" s="132"/>
      <c r="D263" s="132"/>
      <c r="E263" s="132"/>
      <c r="F263" s="132"/>
      <c r="G263" s="132"/>
      <c r="H263" s="132"/>
      <c r="I263" s="132"/>
      <c r="J263" s="304"/>
      <c r="K263" s="113"/>
      <c r="R263" s="172"/>
      <c r="S263" s="172"/>
      <c r="T263" s="172"/>
      <c r="U263" s="172"/>
      <c r="V263" s="172"/>
    </row>
    <row r="264" spans="1:22" s="107" customFormat="1" ht="90.95" customHeight="1" x14ac:dyDescent="0.25">
      <c r="A264" s="113"/>
      <c r="B264" s="292" t="s">
        <v>319</v>
      </c>
      <c r="C264" s="293"/>
      <c r="D264" s="293"/>
      <c r="E264" s="293"/>
      <c r="F264" s="293"/>
      <c r="G264" s="293"/>
      <c r="H264" s="293"/>
      <c r="I264" s="294"/>
      <c r="J264" s="304"/>
      <c r="K264" s="113"/>
      <c r="R264" s="172"/>
      <c r="S264" s="172"/>
      <c r="T264" s="172"/>
      <c r="U264" s="172"/>
      <c r="V264" s="172"/>
    </row>
    <row r="265" spans="1:22" s="107" customFormat="1" ht="20.100000000000001" customHeight="1" x14ac:dyDescent="0.25">
      <c r="A265" s="113"/>
      <c r="B265" s="83"/>
      <c r="C265" s="80"/>
      <c r="D265" s="80"/>
      <c r="E265" s="80"/>
      <c r="F265" s="80"/>
      <c r="G265" s="80"/>
      <c r="H265" s="80"/>
      <c r="I265" s="80"/>
      <c r="J265" s="76"/>
      <c r="K265" s="113"/>
      <c r="R265" s="172"/>
      <c r="S265" s="172"/>
      <c r="T265" s="172"/>
      <c r="U265" s="172"/>
      <c r="V265" s="172"/>
    </row>
    <row r="266" spans="1:22" s="107" customFormat="1" ht="39" customHeight="1" x14ac:dyDescent="0.25">
      <c r="A266" s="113"/>
      <c r="B266" s="292" t="s">
        <v>320</v>
      </c>
      <c r="C266" s="293"/>
      <c r="D266" s="293"/>
      <c r="E266" s="293"/>
      <c r="F266" s="293"/>
      <c r="G266" s="293"/>
      <c r="H266" s="293"/>
      <c r="I266" s="294"/>
      <c r="J266" s="304">
        <f>IF(AND(O267="Checked", O268="Unchecked"),2,0)</f>
        <v>0</v>
      </c>
      <c r="K266" s="113"/>
      <c r="O266" s="107" t="s">
        <v>321</v>
      </c>
      <c r="R266" s="172"/>
      <c r="S266" s="172"/>
      <c r="T266" s="172"/>
      <c r="U266" s="172"/>
      <c r="V266" s="172"/>
    </row>
    <row r="267" spans="1:22" s="107" customFormat="1" ht="20.100000000000001" customHeight="1" x14ac:dyDescent="0.25">
      <c r="A267" s="113"/>
      <c r="B267" s="131" t="s">
        <v>148</v>
      </c>
      <c r="C267" s="141" t="b">
        <v>0</v>
      </c>
      <c r="D267" s="132" t="s">
        <v>149</v>
      </c>
      <c r="E267" s="141" t="b">
        <v>0</v>
      </c>
      <c r="F267" s="132"/>
      <c r="G267" s="132"/>
      <c r="H267" s="132"/>
      <c r="I267" s="132"/>
      <c r="J267" s="304"/>
      <c r="K267" s="113"/>
      <c r="O267" s="107" t="str">
        <f>IF(C267, "Checked","Unchecked")</f>
        <v>Unchecked</v>
      </c>
      <c r="R267" s="197"/>
      <c r="S267" s="172"/>
      <c r="T267" s="172"/>
      <c r="U267" s="172"/>
      <c r="V267" s="172"/>
    </row>
    <row r="268" spans="1:22" s="107" customFormat="1" ht="20.100000000000001" customHeight="1" x14ac:dyDescent="0.25">
      <c r="A268" s="113"/>
      <c r="B268" s="131"/>
      <c r="C268" s="132"/>
      <c r="D268" s="132"/>
      <c r="E268" s="132"/>
      <c r="F268" s="132"/>
      <c r="G268" s="132"/>
      <c r="H268" s="132"/>
      <c r="I268" s="132"/>
      <c r="J268" s="304"/>
      <c r="K268" s="113"/>
      <c r="O268" s="107" t="str">
        <f>IF(E267, "Checked","Unchecked")</f>
        <v>Unchecked</v>
      </c>
      <c r="R268" s="198"/>
      <c r="S268" s="172"/>
      <c r="T268" s="172"/>
      <c r="U268" s="172"/>
      <c r="V268" s="172"/>
    </row>
    <row r="269" spans="1:22" s="107" customFormat="1" ht="116.45" customHeight="1" x14ac:dyDescent="0.25">
      <c r="A269" s="113"/>
      <c r="B269" s="292" t="s">
        <v>322</v>
      </c>
      <c r="C269" s="293"/>
      <c r="D269" s="293"/>
      <c r="E269" s="293"/>
      <c r="F269" s="293"/>
      <c r="G269" s="293"/>
      <c r="H269" s="293"/>
      <c r="I269" s="294"/>
      <c r="J269" s="304"/>
      <c r="K269" s="113"/>
      <c r="R269" s="198"/>
      <c r="S269" s="172"/>
      <c r="T269" s="172"/>
      <c r="U269" s="172"/>
      <c r="V269" s="172"/>
    </row>
    <row r="270" spans="1:22" s="107" customFormat="1" ht="20.100000000000001" customHeight="1" x14ac:dyDescent="0.25">
      <c r="A270" s="113"/>
      <c r="B270" s="83"/>
      <c r="C270" s="80"/>
      <c r="D270" s="80"/>
      <c r="E270" s="80"/>
      <c r="F270" s="80"/>
      <c r="G270" s="80"/>
      <c r="H270" s="80"/>
      <c r="I270" s="80"/>
      <c r="J270" s="76"/>
      <c r="K270" s="113"/>
      <c r="O270" s="107" t="s">
        <v>323</v>
      </c>
      <c r="R270" s="199"/>
      <c r="S270" s="172"/>
      <c r="T270" s="172"/>
      <c r="U270" s="172"/>
      <c r="V270" s="172"/>
    </row>
    <row r="271" spans="1:22" s="107" customFormat="1" ht="20.100000000000001" customHeight="1" x14ac:dyDescent="0.25">
      <c r="A271" s="113"/>
      <c r="B271" s="131" t="s">
        <v>324</v>
      </c>
      <c r="C271" s="132"/>
      <c r="D271" s="132"/>
      <c r="E271" s="132"/>
      <c r="F271" s="132"/>
      <c r="G271" s="132"/>
      <c r="H271" s="132"/>
      <c r="I271" s="132"/>
      <c r="J271" s="304">
        <f>IF(AND(O271="Checked",O272="Unchecked"),1,0)</f>
        <v>0</v>
      </c>
      <c r="K271" s="113"/>
      <c r="O271" s="107" t="str">
        <f>IF(C272, "Checked","Unchecked")</f>
        <v>Unchecked</v>
      </c>
      <c r="R271" s="172"/>
      <c r="S271" s="172"/>
      <c r="T271" s="172"/>
      <c r="U271" s="172"/>
      <c r="V271" s="172"/>
    </row>
    <row r="272" spans="1:22" s="107" customFormat="1" ht="20.100000000000001" customHeight="1" x14ac:dyDescent="0.25">
      <c r="A272" s="113"/>
      <c r="B272" s="131" t="s">
        <v>148</v>
      </c>
      <c r="C272" s="141" t="b">
        <v>0</v>
      </c>
      <c r="D272" s="132" t="s">
        <v>149</v>
      </c>
      <c r="E272" s="141" t="b">
        <v>0</v>
      </c>
      <c r="F272" s="132"/>
      <c r="G272" s="132"/>
      <c r="H272" s="132"/>
      <c r="I272" s="132"/>
      <c r="J272" s="304"/>
      <c r="K272" s="113"/>
      <c r="O272" s="107" t="str">
        <f>IF(E272, "Checked","Unchecked")</f>
        <v>Unchecked</v>
      </c>
      <c r="R272" s="172"/>
      <c r="S272" s="172"/>
      <c r="T272" s="172"/>
      <c r="U272" s="172"/>
      <c r="V272" s="172"/>
    </row>
    <row r="273" spans="1:22" s="107" customFormat="1" ht="20.100000000000001" customHeight="1" x14ac:dyDescent="0.25">
      <c r="A273" s="113"/>
      <c r="B273" s="131"/>
      <c r="C273" s="132"/>
      <c r="D273" s="132"/>
      <c r="E273" s="132"/>
      <c r="F273" s="132"/>
      <c r="G273" s="132"/>
      <c r="H273" s="132"/>
      <c r="I273" s="132"/>
      <c r="J273" s="304"/>
      <c r="K273" s="113"/>
      <c r="R273" s="172"/>
      <c r="S273" s="172"/>
      <c r="T273" s="172"/>
      <c r="U273" s="172"/>
      <c r="V273" s="172"/>
    </row>
    <row r="274" spans="1:22" s="107" customFormat="1" ht="63.6" customHeight="1" x14ac:dyDescent="0.25">
      <c r="A274" s="113"/>
      <c r="B274" s="295" t="s">
        <v>325</v>
      </c>
      <c r="C274" s="296"/>
      <c r="D274" s="296"/>
      <c r="E274" s="296"/>
      <c r="F274" s="296"/>
      <c r="G274" s="296"/>
      <c r="H274" s="296"/>
      <c r="I274" s="297"/>
      <c r="J274" s="317"/>
      <c r="K274" s="113"/>
      <c r="R274" s="172"/>
      <c r="S274" s="172"/>
      <c r="T274" s="172"/>
      <c r="U274" s="172"/>
      <c r="V274" s="172"/>
    </row>
    <row r="275" spans="1:22" s="107" customFormat="1" ht="20.100000000000001" customHeight="1" x14ac:dyDescent="0.25">
      <c r="A275" s="113"/>
      <c r="B275" s="322" t="s">
        <v>156</v>
      </c>
      <c r="C275" s="323"/>
      <c r="D275" s="323"/>
      <c r="E275" s="323"/>
      <c r="F275" s="323"/>
      <c r="G275" s="323"/>
      <c r="H275" s="323"/>
      <c r="I275" s="324"/>
      <c r="J275" s="77">
        <f>SUM(J260:J274)</f>
        <v>0</v>
      </c>
      <c r="K275" s="113"/>
      <c r="R275" s="172"/>
      <c r="S275" s="172"/>
      <c r="T275" s="172"/>
      <c r="U275" s="172"/>
      <c r="V275" s="172"/>
    </row>
    <row r="276" spans="1:22" s="107" customFormat="1" ht="20.100000000000001" customHeight="1" x14ac:dyDescent="0.25">
      <c r="A276" s="113"/>
      <c r="B276" s="113"/>
      <c r="C276" s="113"/>
      <c r="D276" s="113"/>
      <c r="E276" s="113"/>
      <c r="F276" s="113"/>
      <c r="G276" s="113"/>
      <c r="H276" s="113"/>
      <c r="I276" s="113"/>
      <c r="J276" s="226"/>
      <c r="K276" s="113"/>
      <c r="R276" s="172"/>
      <c r="S276" s="172"/>
      <c r="T276" s="172"/>
      <c r="U276" s="172"/>
      <c r="V276" s="172"/>
    </row>
    <row r="277" spans="1:22" s="107" customFormat="1" ht="20.100000000000001" customHeight="1" x14ac:dyDescent="0.3">
      <c r="A277" s="113"/>
      <c r="B277" s="169" t="s">
        <v>326</v>
      </c>
      <c r="C277" s="96"/>
      <c r="D277" s="96"/>
      <c r="E277" s="96"/>
      <c r="F277" s="96"/>
      <c r="G277" s="96"/>
      <c r="H277" s="96"/>
      <c r="I277" s="96"/>
      <c r="J277" s="97"/>
      <c r="K277" s="113"/>
      <c r="O277" s="107" t="s">
        <v>327</v>
      </c>
      <c r="R277" s="172"/>
      <c r="S277" s="172"/>
      <c r="T277" s="172"/>
      <c r="U277" s="172"/>
      <c r="V277" s="172"/>
    </row>
    <row r="278" spans="1:22" s="107" customFormat="1" ht="39.6" customHeight="1" x14ac:dyDescent="0.25">
      <c r="A278" s="113"/>
      <c r="B278" s="292" t="s">
        <v>328</v>
      </c>
      <c r="C278" s="293"/>
      <c r="D278" s="293"/>
      <c r="E278" s="293"/>
      <c r="F278" s="293"/>
      <c r="G278" s="293"/>
      <c r="H278" s="293"/>
      <c r="I278" s="294"/>
      <c r="J278" s="304">
        <f>IF(AND(O278="Checked", O279="Unchecked"),3,0)</f>
        <v>0</v>
      </c>
      <c r="K278" s="113"/>
      <c r="O278" s="107" t="str">
        <f>IF(C279, "Checked", "Unchecked")</f>
        <v>Unchecked</v>
      </c>
      <c r="R278" s="172"/>
      <c r="S278" s="172"/>
      <c r="T278" s="172"/>
      <c r="U278" s="172"/>
      <c r="V278" s="172"/>
    </row>
    <row r="279" spans="1:22" s="107" customFormat="1" ht="20.100000000000001" customHeight="1" x14ac:dyDescent="0.25">
      <c r="A279" s="113"/>
      <c r="B279" s="131" t="s">
        <v>148</v>
      </c>
      <c r="C279" s="141" t="b">
        <v>0</v>
      </c>
      <c r="D279" s="132" t="s">
        <v>149</v>
      </c>
      <c r="E279" s="141" t="b">
        <v>0</v>
      </c>
      <c r="F279" s="132"/>
      <c r="G279" s="132"/>
      <c r="H279" s="132"/>
      <c r="I279" s="132"/>
      <c r="J279" s="304"/>
      <c r="K279" s="113"/>
      <c r="O279" s="107" t="str">
        <f>IF(E279, "Checked", "Unchecked")</f>
        <v>Unchecked</v>
      </c>
      <c r="R279" s="172"/>
      <c r="S279" s="172"/>
      <c r="T279" s="172"/>
      <c r="U279" s="172"/>
      <c r="V279" s="172"/>
    </row>
    <row r="280" spans="1:22" s="107" customFormat="1" ht="20.100000000000001" customHeight="1" x14ac:dyDescent="0.25">
      <c r="A280" s="113"/>
      <c r="B280" s="131"/>
      <c r="C280" s="132"/>
      <c r="D280" s="132"/>
      <c r="E280" s="132"/>
      <c r="F280" s="132"/>
      <c r="G280" s="132"/>
      <c r="H280" s="132"/>
      <c r="I280" s="132"/>
      <c r="J280" s="304"/>
      <c r="K280" s="113"/>
      <c r="R280" s="172"/>
      <c r="S280" s="172"/>
      <c r="T280" s="172"/>
      <c r="U280" s="172"/>
      <c r="V280" s="172"/>
    </row>
    <row r="281" spans="1:22" s="107" customFormat="1" ht="65.099999999999994" customHeight="1" x14ac:dyDescent="0.25">
      <c r="A281" s="113"/>
      <c r="B281" s="292" t="s">
        <v>329</v>
      </c>
      <c r="C281" s="293"/>
      <c r="D281" s="293"/>
      <c r="E281" s="293"/>
      <c r="F281" s="293"/>
      <c r="G281" s="293"/>
      <c r="H281" s="293"/>
      <c r="I281" s="294"/>
      <c r="J281" s="304"/>
      <c r="K281" s="113"/>
      <c r="R281" s="172"/>
      <c r="S281" s="172"/>
      <c r="T281" s="172"/>
      <c r="U281" s="172"/>
      <c r="V281" s="172"/>
    </row>
    <row r="282" spans="1:22" s="107" customFormat="1" ht="20.100000000000001" customHeight="1" x14ac:dyDescent="0.25">
      <c r="A282" s="113"/>
      <c r="B282" s="83"/>
      <c r="C282" s="80"/>
      <c r="D282" s="80"/>
      <c r="E282" s="80"/>
      <c r="F282" s="80"/>
      <c r="G282" s="80"/>
      <c r="H282" s="80"/>
      <c r="I282" s="80"/>
      <c r="J282" s="76"/>
      <c r="K282" s="113"/>
      <c r="R282" s="172"/>
      <c r="S282" s="172"/>
      <c r="T282" s="172"/>
      <c r="U282" s="172"/>
      <c r="V282" s="172"/>
    </row>
    <row r="283" spans="1:22" s="107" customFormat="1" ht="69.95" customHeight="1" x14ac:dyDescent="0.25">
      <c r="A283" s="113"/>
      <c r="B283" s="292" t="s">
        <v>330</v>
      </c>
      <c r="C283" s="293"/>
      <c r="D283" s="293"/>
      <c r="E283" s="293"/>
      <c r="F283" s="293"/>
      <c r="G283" s="293"/>
      <c r="H283" s="293"/>
      <c r="I283" s="294"/>
      <c r="J283" s="304">
        <f>IF(AND(O284="Checked",O285="Unchecked"),2,0)</f>
        <v>0</v>
      </c>
      <c r="K283" s="113"/>
      <c r="O283" s="107" t="s">
        <v>331</v>
      </c>
      <c r="R283" s="172"/>
      <c r="S283" s="172"/>
      <c r="T283" s="172"/>
      <c r="U283" s="172"/>
      <c r="V283" s="172"/>
    </row>
    <row r="284" spans="1:22" s="107" customFormat="1" ht="20.100000000000001" customHeight="1" x14ac:dyDescent="0.25">
      <c r="A284" s="113"/>
      <c r="B284" s="131" t="s">
        <v>148</v>
      </c>
      <c r="C284" s="141" t="b">
        <v>0</v>
      </c>
      <c r="D284" s="132" t="s">
        <v>149</v>
      </c>
      <c r="E284" s="141" t="b">
        <v>0</v>
      </c>
      <c r="F284" s="132"/>
      <c r="G284" s="132"/>
      <c r="H284" s="132"/>
      <c r="I284" s="132"/>
      <c r="J284" s="304"/>
      <c r="K284" s="113"/>
      <c r="O284" s="107" t="str">
        <f>IF(C284, "Checked","Unchecked")</f>
        <v>Unchecked</v>
      </c>
      <c r="R284" s="172"/>
      <c r="S284" s="172"/>
      <c r="T284" s="172"/>
      <c r="U284" s="172"/>
      <c r="V284" s="172"/>
    </row>
    <row r="285" spans="1:22" s="107" customFormat="1" ht="20.100000000000001" customHeight="1" x14ac:dyDescent="0.25">
      <c r="A285" s="113"/>
      <c r="B285" s="131"/>
      <c r="C285" s="132"/>
      <c r="D285" s="132"/>
      <c r="E285" s="132"/>
      <c r="F285" s="132"/>
      <c r="G285" s="132"/>
      <c r="H285" s="132"/>
      <c r="I285" s="132"/>
      <c r="J285" s="304"/>
      <c r="K285" s="113"/>
      <c r="O285" s="107" t="str">
        <f>IF(E284, "Checked","Unchecked")</f>
        <v>Unchecked</v>
      </c>
      <c r="R285" s="172"/>
      <c r="S285" s="172"/>
      <c r="T285" s="172"/>
      <c r="U285" s="172"/>
      <c r="V285" s="172"/>
    </row>
    <row r="286" spans="1:22" s="107" customFormat="1" ht="89.45" customHeight="1" x14ac:dyDescent="0.25">
      <c r="A286" s="113"/>
      <c r="B286" s="292" t="s">
        <v>332</v>
      </c>
      <c r="C286" s="293"/>
      <c r="D286" s="293"/>
      <c r="E286" s="293"/>
      <c r="F286" s="293"/>
      <c r="G286" s="293"/>
      <c r="H286" s="293"/>
      <c r="I286" s="294"/>
      <c r="J286" s="304"/>
      <c r="K286" s="113"/>
      <c r="R286" s="172"/>
      <c r="S286" s="172"/>
      <c r="T286" s="172"/>
      <c r="U286" s="172"/>
      <c r="V286" s="172"/>
    </row>
    <row r="287" spans="1:22" s="107" customFormat="1" ht="20.100000000000001" customHeight="1" x14ac:dyDescent="0.25">
      <c r="A287" s="113"/>
      <c r="B287" s="83"/>
      <c r="C287" s="80"/>
      <c r="D287" s="80"/>
      <c r="E287" s="80"/>
      <c r="F287" s="80"/>
      <c r="G287" s="80"/>
      <c r="H287" s="80"/>
      <c r="I287" s="80"/>
      <c r="J287" s="76"/>
      <c r="K287" s="113"/>
      <c r="R287" s="172"/>
      <c r="S287" s="172"/>
      <c r="T287" s="172"/>
      <c r="U287" s="172"/>
      <c r="V287" s="172"/>
    </row>
    <row r="288" spans="1:22" s="107" customFormat="1" ht="41.45" customHeight="1" x14ac:dyDescent="0.25">
      <c r="A288" s="113"/>
      <c r="B288" s="292" t="s">
        <v>333</v>
      </c>
      <c r="C288" s="293"/>
      <c r="D288" s="293"/>
      <c r="E288" s="293"/>
      <c r="F288" s="293"/>
      <c r="G288" s="293"/>
      <c r="H288" s="293"/>
      <c r="I288" s="294"/>
      <c r="J288" s="304">
        <f>IF(AND(O289="Checked", O290="Unchecked"),2,0)</f>
        <v>0</v>
      </c>
      <c r="K288" s="113"/>
      <c r="O288" s="107" t="s">
        <v>334</v>
      </c>
      <c r="R288" s="172"/>
      <c r="S288" s="172"/>
      <c r="T288" s="172"/>
      <c r="U288" s="172"/>
      <c r="V288" s="172"/>
    </row>
    <row r="289" spans="1:22" s="107" customFormat="1" ht="20.100000000000001" customHeight="1" x14ac:dyDescent="0.25">
      <c r="A289" s="113"/>
      <c r="B289" s="131" t="s">
        <v>148</v>
      </c>
      <c r="C289" s="141" t="b">
        <v>0</v>
      </c>
      <c r="D289" s="132" t="s">
        <v>149</v>
      </c>
      <c r="E289" s="141" t="b">
        <v>0</v>
      </c>
      <c r="F289" s="132"/>
      <c r="G289" s="132"/>
      <c r="H289" s="132"/>
      <c r="I289" s="132"/>
      <c r="J289" s="304"/>
      <c r="K289" s="113"/>
      <c r="O289" s="107" t="str">
        <f>IF(C289, "Checked", "Unchecked")</f>
        <v>Unchecked</v>
      </c>
      <c r="R289" s="172"/>
      <c r="S289" s="172"/>
      <c r="T289" s="172"/>
      <c r="U289" s="172"/>
      <c r="V289" s="172"/>
    </row>
    <row r="290" spans="1:22" s="107" customFormat="1" ht="20.100000000000001" customHeight="1" x14ac:dyDescent="0.25">
      <c r="A290" s="113"/>
      <c r="B290" s="131"/>
      <c r="C290" s="132"/>
      <c r="D290" s="132"/>
      <c r="E290" s="132"/>
      <c r="F290" s="132"/>
      <c r="G290" s="132"/>
      <c r="H290" s="132"/>
      <c r="I290" s="132"/>
      <c r="J290" s="304"/>
      <c r="K290" s="113"/>
      <c r="O290" s="107" t="str">
        <f>IF(E289, "Checked", "Unchecked")</f>
        <v>Unchecked</v>
      </c>
      <c r="R290" s="172"/>
      <c r="S290" s="172"/>
      <c r="T290" s="172"/>
      <c r="U290" s="172"/>
      <c r="V290" s="172"/>
    </row>
    <row r="291" spans="1:22" s="107" customFormat="1" ht="48.6" customHeight="1" x14ac:dyDescent="0.25">
      <c r="A291" s="113"/>
      <c r="B291" s="295" t="s">
        <v>335</v>
      </c>
      <c r="C291" s="296"/>
      <c r="D291" s="296"/>
      <c r="E291" s="296"/>
      <c r="F291" s="296"/>
      <c r="G291" s="296"/>
      <c r="H291" s="296"/>
      <c r="I291" s="297"/>
      <c r="J291" s="317"/>
      <c r="K291" s="113"/>
      <c r="R291" s="172"/>
      <c r="S291" s="172"/>
      <c r="T291" s="172"/>
      <c r="U291" s="172"/>
      <c r="V291" s="172"/>
    </row>
    <row r="292" spans="1:22" s="107" customFormat="1" ht="20.100000000000001" customHeight="1" x14ac:dyDescent="0.25">
      <c r="A292" s="113"/>
      <c r="B292" s="135" t="s">
        <v>156</v>
      </c>
      <c r="C292" s="146"/>
      <c r="D292" s="146"/>
      <c r="E292" s="146"/>
      <c r="F292" s="146"/>
      <c r="G292" s="146"/>
      <c r="H292" s="146"/>
      <c r="I292" s="146"/>
      <c r="J292" s="121">
        <f>SUM(J278:J291)</f>
        <v>0</v>
      </c>
      <c r="K292" s="113"/>
      <c r="R292" s="172"/>
      <c r="S292" s="172"/>
      <c r="T292" s="172"/>
      <c r="U292" s="172"/>
      <c r="V292" s="172"/>
    </row>
    <row r="293" spans="1:22" s="107" customFormat="1" ht="20.100000000000001" customHeight="1" x14ac:dyDescent="0.25">
      <c r="A293" s="113"/>
      <c r="B293" s="113"/>
      <c r="C293" s="113"/>
      <c r="D293" s="113"/>
      <c r="E293" s="113"/>
      <c r="F293" s="113"/>
      <c r="G293" s="113"/>
      <c r="H293" s="113"/>
      <c r="I293" s="113"/>
      <c r="J293" s="226"/>
      <c r="K293" s="113"/>
      <c r="R293" s="172"/>
      <c r="S293" s="172"/>
      <c r="T293" s="172"/>
      <c r="U293" s="172"/>
      <c r="V293" s="172"/>
    </row>
    <row r="294" spans="1:22" s="107" customFormat="1" ht="20.100000000000001" customHeight="1" x14ac:dyDescent="0.25">
      <c r="A294" s="113"/>
      <c r="B294" s="273" t="s">
        <v>336</v>
      </c>
      <c r="C294" s="273"/>
      <c r="D294" s="273"/>
      <c r="E294" s="273"/>
      <c r="F294" s="273"/>
      <c r="G294" s="273"/>
      <c r="H294" s="273"/>
      <c r="I294" s="273"/>
      <c r="J294" s="273"/>
      <c r="K294" s="113"/>
      <c r="R294" s="172"/>
      <c r="S294" s="172"/>
      <c r="T294" s="172"/>
      <c r="U294" s="172"/>
      <c r="V294" s="172"/>
    </row>
    <row r="295" spans="1:22" s="107" customFormat="1" ht="42.95" customHeight="1" x14ac:dyDescent="0.25">
      <c r="A295" s="113"/>
      <c r="B295" s="292" t="s">
        <v>337</v>
      </c>
      <c r="C295" s="293"/>
      <c r="D295" s="293"/>
      <c r="E295" s="293"/>
      <c r="F295" s="293"/>
      <c r="G295" s="293"/>
      <c r="H295" s="293"/>
      <c r="I295" s="294"/>
      <c r="J295" s="316">
        <f>IF(AND(O296="Checked", O297="Unchecked", O298="Unchecked"),1,0)</f>
        <v>0</v>
      </c>
      <c r="K295" s="113"/>
      <c r="O295" s="107" t="s">
        <v>338</v>
      </c>
      <c r="R295" s="172"/>
      <c r="S295" s="172"/>
      <c r="T295" s="172"/>
      <c r="U295" s="172"/>
      <c r="V295" s="172"/>
    </row>
    <row r="296" spans="1:22" s="107" customFormat="1" ht="20.100000000000001" customHeight="1" x14ac:dyDescent="0.25">
      <c r="A296" s="113"/>
      <c r="B296" s="131" t="s">
        <v>148</v>
      </c>
      <c r="C296" s="141" t="b">
        <v>0</v>
      </c>
      <c r="D296" s="132" t="s">
        <v>149</v>
      </c>
      <c r="E296" s="141" t="b">
        <v>0</v>
      </c>
      <c r="F296" s="132" t="s">
        <v>339</v>
      </c>
      <c r="G296" s="132"/>
      <c r="H296" s="141" t="b">
        <v>0</v>
      </c>
      <c r="I296" s="134"/>
      <c r="J296" s="316"/>
      <c r="K296" s="113"/>
      <c r="O296" s="107" t="str">
        <f>IF(C296, "Checked", "Unchecked")</f>
        <v>Unchecked</v>
      </c>
      <c r="R296" s="172"/>
      <c r="S296" s="172"/>
      <c r="T296" s="172"/>
      <c r="U296" s="172"/>
      <c r="V296" s="172"/>
    </row>
    <row r="297" spans="1:22" s="107" customFormat="1" ht="20.100000000000001" customHeight="1" x14ac:dyDescent="0.25">
      <c r="A297" s="113"/>
      <c r="B297" s="131"/>
      <c r="C297" s="132"/>
      <c r="D297" s="132"/>
      <c r="E297" s="132"/>
      <c r="F297" s="132"/>
      <c r="G297" s="132"/>
      <c r="H297" s="132"/>
      <c r="I297" s="134"/>
      <c r="J297" s="316"/>
      <c r="K297" s="113"/>
      <c r="O297" s="107" t="str">
        <f>IF(E296, "Checked", "Unchecked")</f>
        <v>Unchecked</v>
      </c>
      <c r="R297" s="172"/>
      <c r="S297" s="172"/>
      <c r="T297" s="172"/>
      <c r="U297" s="172"/>
      <c r="V297" s="172"/>
    </row>
    <row r="298" spans="1:22" s="107" customFormat="1" ht="101.1" customHeight="1" x14ac:dyDescent="0.25">
      <c r="A298" s="113"/>
      <c r="B298" s="292" t="s">
        <v>340</v>
      </c>
      <c r="C298" s="293"/>
      <c r="D298" s="293"/>
      <c r="E298" s="293"/>
      <c r="F298" s="293"/>
      <c r="G298" s="293"/>
      <c r="H298" s="293"/>
      <c r="I298" s="294"/>
      <c r="J298" s="316"/>
      <c r="K298" s="113"/>
      <c r="O298" s="107" t="str">
        <f>IF(H296, "Checked", "Unchecked")</f>
        <v>Unchecked</v>
      </c>
      <c r="R298" s="172"/>
      <c r="S298" s="172"/>
      <c r="T298" s="172"/>
      <c r="U298" s="172"/>
      <c r="V298" s="172"/>
    </row>
    <row r="299" spans="1:22" s="107" customFormat="1" ht="20.100000000000001" customHeight="1" x14ac:dyDescent="0.25">
      <c r="A299" s="113"/>
      <c r="B299" s="83"/>
      <c r="C299" s="80"/>
      <c r="D299" s="80"/>
      <c r="E299" s="80"/>
      <c r="F299" s="80"/>
      <c r="G299" s="80"/>
      <c r="H299" s="80"/>
      <c r="I299" s="80"/>
      <c r="J299" s="76"/>
      <c r="K299" s="113"/>
      <c r="R299" s="172"/>
      <c r="S299" s="172"/>
      <c r="T299" s="172"/>
      <c r="U299" s="172"/>
      <c r="V299" s="172"/>
    </row>
    <row r="300" spans="1:22" s="107" customFormat="1" ht="39.950000000000003" customHeight="1" x14ac:dyDescent="0.25">
      <c r="A300" s="113"/>
      <c r="B300" s="292" t="s">
        <v>341</v>
      </c>
      <c r="C300" s="293"/>
      <c r="D300" s="293"/>
      <c r="E300" s="293"/>
      <c r="F300" s="293"/>
      <c r="G300" s="293"/>
      <c r="H300" s="293"/>
      <c r="I300" s="294"/>
      <c r="J300" s="316">
        <f>IF(AND(O301= "Checked",O302="Unchecked"), 1,0)</f>
        <v>0</v>
      </c>
      <c r="K300" s="113"/>
      <c r="O300" s="107" t="s">
        <v>342</v>
      </c>
      <c r="R300" s="172"/>
      <c r="S300" s="172"/>
      <c r="T300" s="172"/>
      <c r="U300" s="172"/>
      <c r="V300" s="172"/>
    </row>
    <row r="301" spans="1:22" s="107" customFormat="1" ht="20.100000000000001" customHeight="1" x14ac:dyDescent="0.25">
      <c r="A301" s="113"/>
      <c r="B301" s="131" t="s">
        <v>148</v>
      </c>
      <c r="C301" s="141" t="b">
        <v>0</v>
      </c>
      <c r="D301" s="132" t="s">
        <v>149</v>
      </c>
      <c r="E301" s="141" t="b">
        <v>0</v>
      </c>
      <c r="F301" s="132"/>
      <c r="G301" s="132"/>
      <c r="H301" s="132"/>
      <c r="I301" s="134"/>
      <c r="J301" s="316"/>
      <c r="K301" s="113"/>
      <c r="O301" s="107" t="str">
        <f>IF(C301, "Checked", "Unchecked")</f>
        <v>Unchecked</v>
      </c>
      <c r="R301" s="172"/>
      <c r="S301" s="172"/>
      <c r="T301" s="172"/>
      <c r="U301" s="172"/>
      <c r="V301" s="172"/>
    </row>
    <row r="302" spans="1:22" s="107" customFormat="1" ht="20.100000000000001" customHeight="1" x14ac:dyDescent="0.25">
      <c r="A302" s="113"/>
      <c r="B302" s="131"/>
      <c r="C302" s="132"/>
      <c r="D302" s="132"/>
      <c r="E302" s="132"/>
      <c r="F302" s="132"/>
      <c r="G302" s="132"/>
      <c r="H302" s="132"/>
      <c r="I302" s="134"/>
      <c r="J302" s="316"/>
      <c r="K302" s="113"/>
      <c r="O302" s="107" t="str">
        <f>IF(E301, "Checked", "Unchecked")</f>
        <v>Unchecked</v>
      </c>
      <c r="R302" s="172"/>
      <c r="S302" s="172"/>
      <c r="T302" s="172"/>
      <c r="U302" s="172"/>
      <c r="V302" s="172"/>
    </row>
    <row r="303" spans="1:22" s="107" customFormat="1" ht="83.1" customHeight="1" x14ac:dyDescent="0.25">
      <c r="A303" s="113"/>
      <c r="B303" s="292" t="s">
        <v>343</v>
      </c>
      <c r="C303" s="293"/>
      <c r="D303" s="293"/>
      <c r="E303" s="293"/>
      <c r="F303" s="293"/>
      <c r="G303" s="293"/>
      <c r="H303" s="293"/>
      <c r="I303" s="294"/>
      <c r="J303" s="316"/>
      <c r="K303" s="113"/>
      <c r="R303" s="172"/>
      <c r="S303" s="172"/>
      <c r="T303" s="172"/>
      <c r="U303" s="172"/>
      <c r="V303" s="172"/>
    </row>
    <row r="304" spans="1:22" s="107" customFormat="1" ht="20.100000000000001" customHeight="1" x14ac:dyDescent="0.25">
      <c r="A304" s="113"/>
      <c r="B304" s="83"/>
      <c r="C304" s="80"/>
      <c r="D304" s="80"/>
      <c r="E304" s="80"/>
      <c r="F304" s="80"/>
      <c r="G304" s="80"/>
      <c r="H304" s="80"/>
      <c r="I304" s="80"/>
      <c r="J304" s="76"/>
      <c r="K304" s="113"/>
      <c r="R304" s="172"/>
      <c r="S304" s="172"/>
      <c r="T304" s="172"/>
      <c r="U304" s="172"/>
      <c r="V304" s="172"/>
    </row>
    <row r="305" spans="1:22" s="107" customFormat="1" ht="48" customHeight="1" x14ac:dyDescent="0.25">
      <c r="A305" s="113"/>
      <c r="B305" s="292" t="s">
        <v>344</v>
      </c>
      <c r="C305" s="293"/>
      <c r="D305" s="293"/>
      <c r="E305" s="293"/>
      <c r="F305" s="293"/>
      <c r="G305" s="293"/>
      <c r="H305" s="293"/>
      <c r="I305" s="294"/>
      <c r="J305" s="316">
        <f>IF(AND(O306="Checked",O307="Unchecked"), 3,0)</f>
        <v>0</v>
      </c>
      <c r="K305" s="113"/>
      <c r="O305" s="107" t="s">
        <v>345</v>
      </c>
      <c r="R305" s="172"/>
      <c r="S305" s="172"/>
      <c r="T305" s="172"/>
      <c r="U305" s="172"/>
      <c r="V305" s="172"/>
    </row>
    <row r="306" spans="1:22" s="107" customFormat="1" ht="20.100000000000001" customHeight="1" x14ac:dyDescent="0.25">
      <c r="A306" s="113"/>
      <c r="B306" s="131" t="s">
        <v>148</v>
      </c>
      <c r="C306" s="141" t="b">
        <v>0</v>
      </c>
      <c r="D306" s="132" t="s">
        <v>149</v>
      </c>
      <c r="E306" s="141" t="b">
        <v>0</v>
      </c>
      <c r="F306" s="132"/>
      <c r="G306" s="132"/>
      <c r="H306" s="132"/>
      <c r="I306" s="134"/>
      <c r="J306" s="316"/>
      <c r="K306" s="113"/>
      <c r="O306" s="107" t="str">
        <f>IF(C306, "Checked", "Unchecked")</f>
        <v>Unchecked</v>
      </c>
      <c r="R306" s="172"/>
      <c r="S306" s="172"/>
      <c r="T306" s="172"/>
      <c r="U306" s="172"/>
      <c r="V306" s="172"/>
    </row>
    <row r="307" spans="1:22" s="107" customFormat="1" ht="20.100000000000001" customHeight="1" x14ac:dyDescent="0.25">
      <c r="A307" s="113"/>
      <c r="B307" s="131"/>
      <c r="C307" s="132"/>
      <c r="D307" s="132"/>
      <c r="E307" s="132"/>
      <c r="F307" s="132"/>
      <c r="G307" s="132"/>
      <c r="H307" s="132"/>
      <c r="I307" s="134"/>
      <c r="J307" s="316"/>
      <c r="K307" s="113"/>
      <c r="O307" s="107" t="str">
        <f>IF(E306, "Checked", "Unchecked")</f>
        <v>Unchecked</v>
      </c>
      <c r="R307" s="172"/>
      <c r="S307" s="172"/>
      <c r="T307" s="172"/>
      <c r="U307" s="172"/>
      <c r="V307" s="172"/>
    </row>
    <row r="308" spans="1:22" s="107" customFormat="1" ht="65.45" customHeight="1" x14ac:dyDescent="0.25">
      <c r="A308" s="113"/>
      <c r="B308" s="292" t="s">
        <v>346</v>
      </c>
      <c r="C308" s="293"/>
      <c r="D308" s="293"/>
      <c r="E308" s="293"/>
      <c r="F308" s="293"/>
      <c r="G308" s="293"/>
      <c r="H308" s="293"/>
      <c r="I308" s="294"/>
      <c r="J308" s="316"/>
      <c r="K308" s="113"/>
      <c r="R308" s="172"/>
      <c r="S308" s="172"/>
      <c r="T308" s="172"/>
      <c r="U308" s="172"/>
      <c r="V308" s="172"/>
    </row>
    <row r="309" spans="1:22" s="107" customFormat="1" ht="20.100000000000001" customHeight="1" x14ac:dyDescent="0.25">
      <c r="A309" s="113"/>
      <c r="B309" s="83"/>
      <c r="C309" s="80"/>
      <c r="D309" s="80"/>
      <c r="E309" s="80"/>
      <c r="F309" s="80"/>
      <c r="G309" s="80"/>
      <c r="H309" s="80"/>
      <c r="I309" s="80"/>
      <c r="J309" s="76"/>
      <c r="K309" s="113"/>
      <c r="R309" s="172"/>
      <c r="S309" s="172"/>
      <c r="T309" s="172"/>
      <c r="U309" s="172"/>
      <c r="V309" s="172"/>
    </row>
    <row r="310" spans="1:22" s="107" customFormat="1" ht="40.5" customHeight="1" x14ac:dyDescent="0.25">
      <c r="A310" s="113"/>
      <c r="B310" s="292" t="s">
        <v>347</v>
      </c>
      <c r="C310" s="293"/>
      <c r="D310" s="293"/>
      <c r="E310" s="293"/>
      <c r="F310" s="293"/>
      <c r="G310" s="293"/>
      <c r="H310" s="293"/>
      <c r="I310" s="294"/>
      <c r="J310" s="316">
        <f>IF(AND(O311="Checked", O312="Unchecked"),3,0)</f>
        <v>0</v>
      </c>
      <c r="K310" s="113"/>
      <c r="O310" s="107" t="s">
        <v>348</v>
      </c>
      <c r="R310" s="172"/>
      <c r="S310" s="172"/>
      <c r="T310" s="172"/>
      <c r="U310" s="172"/>
      <c r="V310" s="172"/>
    </row>
    <row r="311" spans="1:22" s="107" customFormat="1" ht="20.100000000000001" customHeight="1" x14ac:dyDescent="0.25">
      <c r="A311" s="113"/>
      <c r="B311" s="131" t="s">
        <v>148</v>
      </c>
      <c r="C311" s="141" t="b">
        <v>0</v>
      </c>
      <c r="D311" s="132" t="s">
        <v>149</v>
      </c>
      <c r="E311" s="141" t="b">
        <v>0</v>
      </c>
      <c r="F311" s="132"/>
      <c r="G311" s="132"/>
      <c r="H311" s="132"/>
      <c r="I311" s="134"/>
      <c r="J311" s="316"/>
      <c r="K311" s="113"/>
      <c r="O311" s="107" t="str">
        <f>IF(C311, "Checked","Unchecked")</f>
        <v>Unchecked</v>
      </c>
      <c r="R311" s="172"/>
      <c r="S311" s="172"/>
      <c r="T311" s="172"/>
      <c r="U311" s="172"/>
      <c r="V311" s="172"/>
    </row>
    <row r="312" spans="1:22" s="107" customFormat="1" ht="20.100000000000001" customHeight="1" x14ac:dyDescent="0.25">
      <c r="A312" s="113"/>
      <c r="B312" s="131"/>
      <c r="C312" s="132"/>
      <c r="D312" s="132"/>
      <c r="E312" s="132"/>
      <c r="F312" s="132"/>
      <c r="G312" s="132"/>
      <c r="H312" s="132"/>
      <c r="I312" s="134"/>
      <c r="J312" s="316"/>
      <c r="K312" s="113"/>
      <c r="O312" s="107" t="str">
        <f>IF(E311, "Checked","Unchecked")</f>
        <v>Unchecked</v>
      </c>
      <c r="R312" s="172"/>
      <c r="S312" s="172"/>
      <c r="T312" s="172"/>
      <c r="U312" s="172"/>
      <c r="V312" s="172"/>
    </row>
    <row r="313" spans="1:22" s="107" customFormat="1" ht="41.1" customHeight="1" x14ac:dyDescent="0.25">
      <c r="A313" s="113"/>
      <c r="B313" s="292" t="s">
        <v>349</v>
      </c>
      <c r="C313" s="293"/>
      <c r="D313" s="293"/>
      <c r="E313" s="293"/>
      <c r="F313" s="293"/>
      <c r="G313" s="293"/>
      <c r="H313" s="293"/>
      <c r="I313" s="294"/>
      <c r="J313" s="316"/>
      <c r="K313" s="113"/>
      <c r="R313" s="172"/>
      <c r="S313" s="172"/>
      <c r="T313" s="172"/>
      <c r="U313" s="172"/>
      <c r="V313" s="172"/>
    </row>
    <row r="314" spans="1:22" s="107" customFormat="1" ht="20.100000000000001" customHeight="1" x14ac:dyDescent="0.25">
      <c r="A314" s="113"/>
      <c r="B314" s="83"/>
      <c r="C314" s="80"/>
      <c r="D314" s="80"/>
      <c r="E314" s="80"/>
      <c r="F314" s="80"/>
      <c r="G314" s="80"/>
      <c r="H314" s="80"/>
      <c r="I314" s="80"/>
      <c r="J314" s="76"/>
      <c r="K314" s="113"/>
      <c r="R314" s="172"/>
      <c r="S314" s="172"/>
      <c r="T314" s="172"/>
      <c r="U314" s="172"/>
      <c r="V314" s="172"/>
    </row>
    <row r="315" spans="1:22" s="107" customFormat="1" ht="39.950000000000003" customHeight="1" x14ac:dyDescent="0.25">
      <c r="A315" s="113"/>
      <c r="B315" s="292" t="s">
        <v>350</v>
      </c>
      <c r="C315" s="293"/>
      <c r="D315" s="293"/>
      <c r="E315" s="293"/>
      <c r="F315" s="293"/>
      <c r="G315" s="293"/>
      <c r="H315" s="293"/>
      <c r="I315" s="294"/>
      <c r="J315" s="316">
        <f>IF(AND(O316="Checked", O317="Unchecked"),3,0)</f>
        <v>0</v>
      </c>
      <c r="K315" s="113"/>
      <c r="O315" s="107" t="s">
        <v>351</v>
      </c>
      <c r="R315" s="172"/>
      <c r="S315" s="172"/>
      <c r="T315" s="172"/>
      <c r="U315" s="172"/>
      <c r="V315" s="172"/>
    </row>
    <row r="316" spans="1:22" s="107" customFormat="1" ht="20.100000000000001" customHeight="1" x14ac:dyDescent="0.25">
      <c r="A316" s="113"/>
      <c r="B316" s="131" t="s">
        <v>148</v>
      </c>
      <c r="C316" s="141" t="b">
        <v>0</v>
      </c>
      <c r="D316" s="132" t="s">
        <v>149</v>
      </c>
      <c r="E316" s="141" t="b">
        <v>0</v>
      </c>
      <c r="F316" s="132"/>
      <c r="G316" s="132"/>
      <c r="H316" s="132"/>
      <c r="I316" s="134"/>
      <c r="J316" s="316"/>
      <c r="K316" s="113"/>
      <c r="O316" s="107" t="str">
        <f>IF(C316,"Checked", "Unchecked")</f>
        <v>Unchecked</v>
      </c>
      <c r="R316" s="172"/>
      <c r="S316" s="172"/>
      <c r="T316" s="172"/>
      <c r="U316" s="172"/>
      <c r="V316" s="172"/>
    </row>
    <row r="317" spans="1:22" s="107" customFormat="1" ht="20.100000000000001" customHeight="1" x14ac:dyDescent="0.25">
      <c r="A317" s="113"/>
      <c r="B317" s="131"/>
      <c r="C317" s="132"/>
      <c r="D317" s="132"/>
      <c r="E317" s="132"/>
      <c r="F317" s="132"/>
      <c r="G317" s="132"/>
      <c r="H317" s="132"/>
      <c r="I317" s="134"/>
      <c r="J317" s="316"/>
      <c r="K317" s="113"/>
      <c r="O317" s="107" t="str">
        <f>IF(E316,"Checked", "Unchecked")</f>
        <v>Unchecked</v>
      </c>
      <c r="R317" s="172"/>
      <c r="S317" s="172"/>
      <c r="T317" s="172"/>
      <c r="U317" s="172"/>
      <c r="V317" s="172"/>
    </row>
    <row r="318" spans="1:22" s="107" customFormat="1" ht="102.95" customHeight="1" x14ac:dyDescent="0.25">
      <c r="A318" s="113"/>
      <c r="B318" s="292" t="s">
        <v>352</v>
      </c>
      <c r="C318" s="293"/>
      <c r="D318" s="293"/>
      <c r="E318" s="293"/>
      <c r="F318" s="293"/>
      <c r="G318" s="293"/>
      <c r="H318" s="293"/>
      <c r="I318" s="294"/>
      <c r="J318" s="316"/>
      <c r="K318" s="113"/>
      <c r="R318" s="172"/>
      <c r="S318" s="172"/>
      <c r="T318" s="172"/>
      <c r="U318" s="172"/>
      <c r="V318" s="172"/>
    </row>
    <row r="319" spans="1:22" s="107" customFormat="1" ht="20.100000000000001" customHeight="1" x14ac:dyDescent="0.25">
      <c r="A319" s="120"/>
      <c r="B319" s="83"/>
      <c r="C319" s="80"/>
      <c r="D319" s="80"/>
      <c r="E319" s="80"/>
      <c r="F319" s="80"/>
      <c r="G319" s="80"/>
      <c r="H319" s="80"/>
      <c r="I319" s="80"/>
      <c r="J319" s="76"/>
      <c r="K319" s="113"/>
      <c r="R319" s="172"/>
      <c r="S319" s="172"/>
      <c r="T319" s="172"/>
      <c r="U319" s="172"/>
      <c r="V319" s="172"/>
    </row>
    <row r="320" spans="1:22" s="107" customFormat="1" ht="39.950000000000003" customHeight="1" x14ac:dyDescent="0.25">
      <c r="A320" s="120"/>
      <c r="B320" s="292" t="s">
        <v>353</v>
      </c>
      <c r="C320" s="293"/>
      <c r="D320" s="293"/>
      <c r="E320" s="293"/>
      <c r="F320" s="293"/>
      <c r="G320" s="293"/>
      <c r="H320" s="293"/>
      <c r="I320" s="294"/>
      <c r="J320" s="304">
        <f>IF(AND(O321="Checked",O322="Unchecked"), 1,0)</f>
        <v>0</v>
      </c>
      <c r="K320" s="113"/>
      <c r="O320" s="107" t="s">
        <v>354</v>
      </c>
      <c r="R320" s="172"/>
      <c r="S320" s="172"/>
      <c r="T320" s="172"/>
      <c r="U320" s="172"/>
      <c r="V320" s="172"/>
    </row>
    <row r="321" spans="1:22" s="107" customFormat="1" ht="20.100000000000001" customHeight="1" x14ac:dyDescent="0.25">
      <c r="A321" s="120"/>
      <c r="B321" s="131" t="s">
        <v>148</v>
      </c>
      <c r="C321" s="141" t="b">
        <v>0</v>
      </c>
      <c r="D321" s="132" t="s">
        <v>149</v>
      </c>
      <c r="E321" s="141" t="b">
        <v>0</v>
      </c>
      <c r="F321" s="132"/>
      <c r="G321" s="132"/>
      <c r="H321" s="132"/>
      <c r="I321" s="132"/>
      <c r="J321" s="304"/>
      <c r="K321" s="113"/>
      <c r="O321" s="107" t="str">
        <f>IF(C321, "Checked", "Unchecked")</f>
        <v>Unchecked</v>
      </c>
      <c r="R321" s="172"/>
      <c r="S321" s="172"/>
      <c r="T321" s="172"/>
      <c r="U321" s="172"/>
      <c r="V321" s="172"/>
    </row>
    <row r="322" spans="1:22" s="107" customFormat="1" ht="20.100000000000001" customHeight="1" x14ac:dyDescent="0.25">
      <c r="A322" s="120"/>
      <c r="B322" s="131"/>
      <c r="C322" s="132"/>
      <c r="D322" s="132"/>
      <c r="E322" s="132"/>
      <c r="F322" s="132"/>
      <c r="G322" s="132"/>
      <c r="H322" s="132"/>
      <c r="I322" s="132"/>
      <c r="J322" s="304"/>
      <c r="K322" s="113"/>
      <c r="O322" s="107" t="str">
        <f>IF(E321, "Checked", "Unchecked")</f>
        <v>Unchecked</v>
      </c>
      <c r="R322" s="172"/>
      <c r="S322" s="172"/>
      <c r="T322" s="172"/>
      <c r="U322" s="172"/>
      <c r="V322" s="172"/>
    </row>
    <row r="323" spans="1:22" s="107" customFormat="1" ht="80.099999999999994" customHeight="1" x14ac:dyDescent="0.25">
      <c r="A323" s="120"/>
      <c r="B323" s="292" t="s">
        <v>355</v>
      </c>
      <c r="C323" s="293"/>
      <c r="D323" s="293"/>
      <c r="E323" s="293"/>
      <c r="F323" s="293"/>
      <c r="G323" s="293"/>
      <c r="H323" s="293"/>
      <c r="I323" s="294"/>
      <c r="J323" s="304"/>
      <c r="K323" s="113"/>
      <c r="R323" s="172"/>
      <c r="S323" s="172"/>
      <c r="T323" s="172"/>
      <c r="U323" s="172"/>
      <c r="V323" s="172"/>
    </row>
    <row r="324" spans="1:22" s="107" customFormat="1" ht="20.100000000000001" customHeight="1" x14ac:dyDescent="0.25">
      <c r="A324" s="120"/>
      <c r="B324" s="80"/>
      <c r="C324" s="80"/>
      <c r="D324" s="80"/>
      <c r="E324" s="80"/>
      <c r="F324" s="80"/>
      <c r="G324" s="80"/>
      <c r="H324" s="80"/>
      <c r="I324" s="80"/>
      <c r="J324" s="76"/>
      <c r="K324" s="113"/>
      <c r="R324" s="172"/>
      <c r="S324" s="172"/>
      <c r="T324" s="172"/>
      <c r="U324" s="172"/>
      <c r="V324" s="172"/>
    </row>
    <row r="325" spans="1:22" s="107" customFormat="1" ht="41.45" customHeight="1" x14ac:dyDescent="0.25">
      <c r="A325" s="120"/>
      <c r="B325" s="292" t="s">
        <v>356</v>
      </c>
      <c r="C325" s="293"/>
      <c r="D325" s="293"/>
      <c r="E325" s="293"/>
      <c r="F325" s="293"/>
      <c r="G325" s="293"/>
      <c r="H325" s="293"/>
      <c r="I325" s="294"/>
      <c r="J325" s="304">
        <f>IF(OR(O326="Checked", O327="Checked", O328="Checked", O329="Checked", O330="Checked", O331="Checked"),2,0)</f>
        <v>0</v>
      </c>
      <c r="K325" s="113"/>
      <c r="O325" s="107" t="s">
        <v>357</v>
      </c>
      <c r="R325" s="172"/>
      <c r="S325" s="172"/>
      <c r="T325" s="172"/>
      <c r="U325" s="172"/>
      <c r="V325" s="172"/>
    </row>
    <row r="326" spans="1:22" s="107" customFormat="1" ht="20.100000000000001" customHeight="1" x14ac:dyDescent="0.25">
      <c r="A326" s="120"/>
      <c r="B326" s="132" t="s">
        <v>358</v>
      </c>
      <c r="C326" s="132"/>
      <c r="D326" s="132"/>
      <c r="E326" s="132"/>
      <c r="F326" s="132"/>
      <c r="G326" s="132"/>
      <c r="H326" s="132"/>
      <c r="I326" s="141" t="b">
        <v>0</v>
      </c>
      <c r="J326" s="304"/>
      <c r="K326" s="119"/>
      <c r="O326" s="107" t="str">
        <f>IF(I326, "Checked", "Unchecked")</f>
        <v>Unchecked</v>
      </c>
      <c r="R326" s="172"/>
      <c r="S326" s="172"/>
      <c r="T326" s="172"/>
      <c r="U326" s="172"/>
      <c r="V326" s="172"/>
    </row>
    <row r="327" spans="1:22" s="107" customFormat="1" ht="20.100000000000001" customHeight="1" x14ac:dyDescent="0.25">
      <c r="A327" s="120"/>
      <c r="B327" s="132" t="s">
        <v>359</v>
      </c>
      <c r="C327" s="132"/>
      <c r="D327" s="132"/>
      <c r="E327" s="132"/>
      <c r="F327" s="132"/>
      <c r="G327" s="132"/>
      <c r="H327" s="132"/>
      <c r="I327" s="141" t="b">
        <v>0</v>
      </c>
      <c r="J327" s="304"/>
      <c r="K327" s="119"/>
      <c r="O327" s="107" t="str">
        <f t="shared" ref="O327:O331" si="5">IF(I327, "Checked", "Unchecked")</f>
        <v>Unchecked</v>
      </c>
      <c r="R327" s="172"/>
      <c r="S327" s="172"/>
      <c r="T327" s="172"/>
      <c r="U327" s="172"/>
      <c r="V327" s="172"/>
    </row>
    <row r="328" spans="1:22" s="107" customFormat="1" ht="20.100000000000001" customHeight="1" x14ac:dyDescent="0.25">
      <c r="A328" s="120"/>
      <c r="B328" s="132" t="s">
        <v>360</v>
      </c>
      <c r="C328" s="132"/>
      <c r="D328" s="132"/>
      <c r="E328" s="132"/>
      <c r="F328" s="132"/>
      <c r="G328" s="132"/>
      <c r="H328" s="132"/>
      <c r="I328" s="141" t="b">
        <v>0</v>
      </c>
      <c r="J328" s="304"/>
      <c r="K328" s="119"/>
      <c r="O328" s="107" t="str">
        <f t="shared" si="5"/>
        <v>Unchecked</v>
      </c>
      <c r="R328" s="172"/>
      <c r="S328" s="172"/>
      <c r="T328" s="172"/>
      <c r="U328" s="172"/>
      <c r="V328" s="172"/>
    </row>
    <row r="329" spans="1:22" s="107" customFormat="1" ht="20.100000000000001" customHeight="1" x14ac:dyDescent="0.25">
      <c r="A329" s="120"/>
      <c r="B329" s="132" t="s">
        <v>361</v>
      </c>
      <c r="C329" s="132"/>
      <c r="D329" s="132"/>
      <c r="E329" s="132"/>
      <c r="F329" s="132"/>
      <c r="G329" s="132"/>
      <c r="H329" s="132"/>
      <c r="I329" s="141" t="b">
        <v>0</v>
      </c>
      <c r="J329" s="304"/>
      <c r="K329" s="119"/>
      <c r="O329" s="107" t="str">
        <f t="shared" si="5"/>
        <v>Unchecked</v>
      </c>
      <c r="R329" s="172"/>
      <c r="S329" s="172"/>
      <c r="T329" s="172"/>
      <c r="U329" s="172"/>
      <c r="V329" s="172"/>
    </row>
    <row r="330" spans="1:22" s="107" customFormat="1" ht="20.100000000000001" customHeight="1" x14ac:dyDescent="0.25">
      <c r="A330" s="120"/>
      <c r="B330" s="132" t="s">
        <v>362</v>
      </c>
      <c r="C330" s="132"/>
      <c r="D330" s="132"/>
      <c r="E330" s="132"/>
      <c r="F330" s="132"/>
      <c r="G330" s="132"/>
      <c r="H330" s="132"/>
      <c r="I330" s="141" t="b">
        <v>0</v>
      </c>
      <c r="J330" s="304"/>
      <c r="K330" s="113"/>
      <c r="O330" s="107" t="str">
        <f t="shared" si="5"/>
        <v>Unchecked</v>
      </c>
      <c r="R330" s="172"/>
      <c r="S330" s="172"/>
      <c r="T330" s="172"/>
      <c r="U330" s="172"/>
      <c r="V330" s="172"/>
    </row>
    <row r="331" spans="1:22" s="107" customFormat="1" ht="20.100000000000001" customHeight="1" x14ac:dyDescent="0.25">
      <c r="A331" s="120"/>
      <c r="B331" s="132" t="s">
        <v>248</v>
      </c>
      <c r="C331" s="132"/>
      <c r="D331" s="132"/>
      <c r="E331" s="132"/>
      <c r="F331" s="132"/>
      <c r="G331" s="132"/>
      <c r="H331" s="132"/>
      <c r="I331" s="141" t="b">
        <v>0</v>
      </c>
      <c r="J331" s="317"/>
      <c r="K331" s="113"/>
      <c r="O331" s="107" t="str">
        <f t="shared" si="5"/>
        <v>Unchecked</v>
      </c>
      <c r="R331" s="172"/>
      <c r="S331" s="172"/>
      <c r="T331" s="172"/>
      <c r="U331" s="172"/>
      <c r="V331" s="172"/>
    </row>
    <row r="332" spans="1:22" s="107" customFormat="1" ht="20.100000000000001" customHeight="1" x14ac:dyDescent="0.25">
      <c r="A332" s="120"/>
      <c r="B332" s="132" t="s">
        <v>167</v>
      </c>
      <c r="C332" s="132"/>
      <c r="D332" s="132"/>
      <c r="E332" s="132"/>
      <c r="F332" s="132"/>
      <c r="G332" s="132"/>
      <c r="H332" s="132"/>
      <c r="I332" s="141" t="b">
        <v>0</v>
      </c>
      <c r="J332" s="222" t="s">
        <v>155</v>
      </c>
      <c r="K332" s="113"/>
      <c r="R332" s="172"/>
      <c r="S332" s="172"/>
      <c r="T332" s="172"/>
      <c r="U332" s="172"/>
      <c r="V332" s="172"/>
    </row>
    <row r="333" spans="1:22" s="107" customFormat="1" ht="20.100000000000001" customHeight="1" x14ac:dyDescent="0.25">
      <c r="A333" s="120"/>
      <c r="B333" s="132"/>
      <c r="C333" s="132"/>
      <c r="D333" s="132"/>
      <c r="E333" s="132"/>
      <c r="F333" s="132"/>
      <c r="G333" s="132"/>
      <c r="H333" s="132"/>
      <c r="I333" s="132"/>
      <c r="J333" s="290">
        <f>IF((I326+I327+I328+I329+I330)&gt;2,1,0)</f>
        <v>0</v>
      </c>
      <c r="K333" s="113"/>
      <c r="R333" s="172"/>
      <c r="S333" s="172"/>
      <c r="T333" s="172"/>
      <c r="U333" s="172"/>
      <c r="V333" s="172"/>
    </row>
    <row r="334" spans="1:22" s="107" customFormat="1" ht="103.5" customHeight="1" x14ac:dyDescent="0.25">
      <c r="A334" s="120"/>
      <c r="B334" s="292" t="s">
        <v>363</v>
      </c>
      <c r="C334" s="293"/>
      <c r="D334" s="293"/>
      <c r="E334" s="293"/>
      <c r="F334" s="293"/>
      <c r="G334" s="293"/>
      <c r="H334" s="293"/>
      <c r="I334" s="294"/>
      <c r="J334" s="290"/>
      <c r="K334" s="113"/>
      <c r="R334" s="172"/>
      <c r="S334" s="172"/>
      <c r="T334" s="172"/>
      <c r="U334" s="172"/>
      <c r="V334" s="172"/>
    </row>
    <row r="335" spans="1:22" s="107" customFormat="1" ht="20.100000000000001" customHeight="1" x14ac:dyDescent="0.25">
      <c r="A335" s="120"/>
      <c r="B335" s="80"/>
      <c r="C335" s="80"/>
      <c r="D335" s="80"/>
      <c r="E335" s="80"/>
      <c r="F335" s="80"/>
      <c r="G335" s="80"/>
      <c r="H335" s="80"/>
      <c r="I335" s="80"/>
      <c r="J335" s="76"/>
      <c r="K335" s="113"/>
      <c r="R335" s="172"/>
      <c r="S335" s="172"/>
      <c r="T335" s="172"/>
      <c r="U335" s="172"/>
      <c r="V335" s="172"/>
    </row>
    <row r="336" spans="1:22" s="107" customFormat="1" ht="40.5" customHeight="1" x14ac:dyDescent="0.25">
      <c r="A336" s="120"/>
      <c r="B336" s="292" t="s">
        <v>364</v>
      </c>
      <c r="C336" s="293"/>
      <c r="D336" s="293"/>
      <c r="E336" s="293"/>
      <c r="F336" s="293"/>
      <c r="G336" s="293"/>
      <c r="H336" s="293"/>
      <c r="I336" s="294"/>
      <c r="J336" s="304">
        <f>IF(AND(O337="Checked",O338="Unchecked"),2,0)</f>
        <v>0</v>
      </c>
      <c r="K336" s="113"/>
      <c r="O336" s="107" t="s">
        <v>365</v>
      </c>
      <c r="R336" s="172"/>
      <c r="S336" s="172"/>
      <c r="T336" s="172"/>
      <c r="U336" s="172"/>
      <c r="V336" s="172"/>
    </row>
    <row r="337" spans="1:22" s="107" customFormat="1" ht="20.100000000000001" customHeight="1" x14ac:dyDescent="0.25">
      <c r="A337" s="113"/>
      <c r="B337" s="131" t="s">
        <v>148</v>
      </c>
      <c r="C337" s="141" t="b">
        <v>0</v>
      </c>
      <c r="D337" s="132" t="s">
        <v>149</v>
      </c>
      <c r="E337" s="141" t="b">
        <v>0</v>
      </c>
      <c r="F337" s="132"/>
      <c r="G337" s="132"/>
      <c r="H337" s="132"/>
      <c r="I337" s="134"/>
      <c r="J337" s="304"/>
      <c r="K337" s="113"/>
      <c r="O337" s="107" t="str">
        <f>IF(C337, "Checked", "Unchecked")</f>
        <v>Unchecked</v>
      </c>
      <c r="R337" s="172"/>
      <c r="S337" s="172"/>
      <c r="T337" s="172"/>
      <c r="U337" s="172"/>
      <c r="V337" s="172"/>
    </row>
    <row r="338" spans="1:22" s="107" customFormat="1" ht="20.100000000000001" customHeight="1" x14ac:dyDescent="0.25">
      <c r="A338" s="113"/>
      <c r="B338" s="131"/>
      <c r="C338" s="132"/>
      <c r="D338" s="132"/>
      <c r="E338" s="132"/>
      <c r="F338" s="132"/>
      <c r="G338" s="132"/>
      <c r="H338" s="132"/>
      <c r="I338" s="134"/>
      <c r="J338" s="304"/>
      <c r="K338" s="113"/>
      <c r="O338" s="107" t="str">
        <f>IF(E337, "Checked", "Unchecked")</f>
        <v>Unchecked</v>
      </c>
      <c r="R338" s="172"/>
      <c r="S338" s="172"/>
      <c r="T338" s="172"/>
      <c r="U338" s="172"/>
      <c r="V338" s="172"/>
    </row>
    <row r="339" spans="1:22" s="107" customFormat="1" ht="84.6" customHeight="1" x14ac:dyDescent="0.25">
      <c r="A339" s="113"/>
      <c r="B339" s="295" t="s">
        <v>366</v>
      </c>
      <c r="C339" s="296"/>
      <c r="D339" s="296"/>
      <c r="E339" s="296"/>
      <c r="F339" s="296"/>
      <c r="G339" s="296"/>
      <c r="H339" s="296"/>
      <c r="I339" s="297"/>
      <c r="J339" s="317"/>
      <c r="K339" s="113"/>
      <c r="R339" s="172"/>
      <c r="S339" s="172"/>
      <c r="T339" s="172"/>
      <c r="U339" s="172"/>
      <c r="V339" s="172"/>
    </row>
    <row r="340" spans="1:22" s="107" customFormat="1" ht="20.100000000000001" customHeight="1" x14ac:dyDescent="0.25">
      <c r="A340" s="113"/>
      <c r="B340" s="223" t="s">
        <v>156</v>
      </c>
      <c r="C340" s="224"/>
      <c r="D340" s="224"/>
      <c r="E340" s="224"/>
      <c r="F340" s="224"/>
      <c r="G340" s="224"/>
      <c r="H340" s="224"/>
      <c r="I340" s="224"/>
      <c r="J340" s="121">
        <f>SUM(J295:J339)</f>
        <v>0</v>
      </c>
      <c r="K340" s="113"/>
      <c r="O340" s="107" t="s">
        <v>367</v>
      </c>
      <c r="R340" s="172"/>
      <c r="S340" s="172"/>
      <c r="T340" s="172"/>
      <c r="U340" s="172"/>
      <c r="V340" s="172"/>
    </row>
    <row r="341" spans="1:22" s="107" customFormat="1" ht="20.100000000000001" customHeight="1" x14ac:dyDescent="0.25">
      <c r="A341" s="113"/>
      <c r="B341" s="159"/>
      <c r="C341" s="159"/>
      <c r="D341" s="159"/>
      <c r="E341" s="159"/>
      <c r="F341" s="159"/>
      <c r="G341" s="159"/>
      <c r="H341" s="159"/>
      <c r="I341" s="159"/>
      <c r="J341" s="125"/>
      <c r="K341" s="113"/>
      <c r="O341" s="107" t="s">
        <v>368</v>
      </c>
      <c r="R341" s="172"/>
      <c r="S341" s="172"/>
      <c r="T341" s="172"/>
      <c r="U341" s="172"/>
      <c r="V341" s="172"/>
    </row>
    <row r="342" spans="1:22" s="107" customFormat="1" ht="20.100000000000001" customHeight="1" x14ac:dyDescent="0.3">
      <c r="A342" s="113"/>
      <c r="B342" s="318" t="s">
        <v>369</v>
      </c>
      <c r="C342" s="318"/>
      <c r="D342" s="318"/>
      <c r="E342" s="318"/>
      <c r="F342" s="318"/>
      <c r="G342" s="318"/>
      <c r="H342" s="318"/>
      <c r="I342" s="318"/>
      <c r="J342" s="228"/>
      <c r="K342" s="113"/>
      <c r="O342" s="107" t="str">
        <f>IF(C348, "Checked","Unchecked")</f>
        <v>Unchecked</v>
      </c>
      <c r="R342" s="172"/>
      <c r="S342" s="172"/>
      <c r="T342" s="172"/>
      <c r="U342" s="172"/>
      <c r="V342" s="172"/>
    </row>
    <row r="343" spans="1:22" s="107" customFormat="1" ht="20.100000000000001" customHeight="1" x14ac:dyDescent="0.25">
      <c r="A343" s="113"/>
      <c r="B343" s="308" t="s">
        <v>370</v>
      </c>
      <c r="C343" s="309"/>
      <c r="D343" s="309"/>
      <c r="E343" s="309"/>
      <c r="F343" s="309"/>
      <c r="G343" s="309"/>
      <c r="H343" s="309"/>
      <c r="I343" s="309"/>
      <c r="J343" s="147"/>
      <c r="K343" s="113"/>
      <c r="O343" s="107" t="str">
        <f>IF(E348, "Checked","Unchecked")</f>
        <v>Unchecked</v>
      </c>
      <c r="R343" s="172"/>
      <c r="S343" s="172"/>
      <c r="T343" s="172"/>
      <c r="U343" s="172"/>
      <c r="V343" s="172"/>
    </row>
    <row r="344" spans="1:22" s="107" customFormat="1" ht="20.100000000000001" customHeight="1" x14ac:dyDescent="0.25">
      <c r="A344" s="113"/>
      <c r="B344" s="180"/>
      <c r="C344" s="373" t="s">
        <v>32</v>
      </c>
      <c r="D344" s="374"/>
      <c r="E344" s="145"/>
      <c r="F344" s="145"/>
      <c r="G344" s="113"/>
      <c r="H344" s="113"/>
      <c r="I344" s="113"/>
      <c r="J344" s="161"/>
      <c r="K344" s="113"/>
      <c r="R344" s="172"/>
      <c r="S344" s="172"/>
      <c r="T344" s="172"/>
      <c r="U344" s="172"/>
      <c r="V344" s="172"/>
    </row>
    <row r="345" spans="1:22" s="107" customFormat="1" ht="20.100000000000001" customHeight="1" x14ac:dyDescent="0.25">
      <c r="A345" s="113"/>
      <c r="B345" s="189"/>
      <c r="C345" s="160"/>
      <c r="D345" s="160"/>
      <c r="E345" s="145"/>
      <c r="F345" s="145"/>
      <c r="G345" s="145"/>
      <c r="H345" s="113"/>
      <c r="I345" s="113"/>
      <c r="J345" s="120"/>
      <c r="K345" s="113"/>
      <c r="R345" s="172"/>
      <c r="S345" s="172"/>
      <c r="T345" s="172"/>
      <c r="U345" s="172"/>
      <c r="V345" s="172"/>
    </row>
    <row r="346" spans="1:22" s="107" customFormat="1" ht="20.100000000000001" customHeight="1" x14ac:dyDescent="0.25">
      <c r="A346" s="113"/>
      <c r="B346" s="98" t="s">
        <v>371</v>
      </c>
      <c r="C346" s="99"/>
      <c r="D346" s="99"/>
      <c r="E346" s="99"/>
      <c r="F346" s="99"/>
      <c r="G346" s="99"/>
      <c r="H346" s="99"/>
      <c r="I346" s="99"/>
      <c r="J346" s="100"/>
      <c r="K346" s="113"/>
      <c r="O346" s="107" t="s">
        <v>372</v>
      </c>
      <c r="R346" s="172"/>
      <c r="S346" s="172"/>
      <c r="T346" s="172"/>
      <c r="U346" s="172"/>
      <c r="V346" s="172"/>
    </row>
    <row r="347" spans="1:22" s="107" customFormat="1" ht="39.950000000000003" customHeight="1" x14ac:dyDescent="0.25">
      <c r="A347" s="113"/>
      <c r="B347" s="292" t="s">
        <v>373</v>
      </c>
      <c r="C347" s="293"/>
      <c r="D347" s="293"/>
      <c r="E347" s="293"/>
      <c r="F347" s="293"/>
      <c r="G347" s="293"/>
      <c r="H347" s="293"/>
      <c r="I347" s="294"/>
      <c r="J347" s="304">
        <f>IF(AND(O342="Checked", O343="Unchecked"),2,0)</f>
        <v>0</v>
      </c>
      <c r="K347" s="113"/>
      <c r="O347" s="107" t="str">
        <f>IF(C353, "Checked","Unchecked")</f>
        <v>Unchecked</v>
      </c>
      <c r="R347" s="197"/>
      <c r="S347" s="172"/>
      <c r="T347" s="172"/>
      <c r="U347" s="172"/>
      <c r="V347" s="172"/>
    </row>
    <row r="348" spans="1:22" s="107" customFormat="1" ht="20.100000000000001" customHeight="1" x14ac:dyDescent="0.25">
      <c r="A348" s="113"/>
      <c r="B348" s="131" t="s">
        <v>148</v>
      </c>
      <c r="C348" s="141" t="b">
        <v>0</v>
      </c>
      <c r="D348" s="132" t="s">
        <v>149</v>
      </c>
      <c r="E348" s="141" t="b">
        <v>0</v>
      </c>
      <c r="F348" s="132"/>
      <c r="G348" s="132"/>
      <c r="H348" s="132"/>
      <c r="I348" s="134"/>
      <c r="J348" s="304"/>
      <c r="K348" s="113"/>
      <c r="O348" s="107" t="str">
        <f>IF(E353, "Checked","Unchecked")</f>
        <v>Unchecked</v>
      </c>
      <c r="R348" s="198"/>
      <c r="S348" s="172"/>
      <c r="T348" s="172"/>
      <c r="U348" s="172"/>
      <c r="V348" s="172"/>
    </row>
    <row r="349" spans="1:22" s="107" customFormat="1" ht="20.100000000000001" customHeight="1" x14ac:dyDescent="0.25">
      <c r="A349" s="113"/>
      <c r="B349" s="131"/>
      <c r="C349" s="132"/>
      <c r="D349" s="132"/>
      <c r="E349" s="132"/>
      <c r="F349" s="132"/>
      <c r="G349" s="132"/>
      <c r="H349" s="132"/>
      <c r="I349" s="134"/>
      <c r="J349" s="304"/>
      <c r="K349" s="113"/>
      <c r="R349" s="198"/>
      <c r="S349" s="172"/>
      <c r="T349" s="172"/>
      <c r="U349" s="172"/>
      <c r="V349" s="172"/>
    </row>
    <row r="350" spans="1:22" s="107" customFormat="1" ht="39.950000000000003" customHeight="1" x14ac:dyDescent="0.25">
      <c r="A350" s="113"/>
      <c r="B350" s="292" t="s">
        <v>374</v>
      </c>
      <c r="C350" s="293"/>
      <c r="D350" s="293"/>
      <c r="E350" s="293"/>
      <c r="F350" s="293"/>
      <c r="G350" s="293"/>
      <c r="H350" s="293"/>
      <c r="I350" s="294"/>
      <c r="J350" s="304"/>
      <c r="K350" s="113"/>
      <c r="R350" s="172"/>
      <c r="S350" s="172"/>
      <c r="T350" s="172"/>
      <c r="U350" s="172"/>
      <c r="V350" s="172"/>
    </row>
    <row r="351" spans="1:22" s="107" customFormat="1" ht="20.100000000000001" customHeight="1" x14ac:dyDescent="0.25">
      <c r="A351" s="113"/>
      <c r="B351" s="83"/>
      <c r="C351" s="80"/>
      <c r="D351" s="80"/>
      <c r="E351" s="80"/>
      <c r="F351" s="80"/>
      <c r="G351" s="80"/>
      <c r="H351" s="80"/>
      <c r="I351" s="80"/>
      <c r="J351" s="76"/>
      <c r="K351" s="113"/>
      <c r="O351" s="107" t="s">
        <v>375</v>
      </c>
      <c r="R351" s="172"/>
      <c r="S351" s="172"/>
      <c r="T351" s="172"/>
      <c r="U351" s="172"/>
      <c r="V351" s="172"/>
    </row>
    <row r="352" spans="1:22" s="107" customFormat="1" ht="20.100000000000001" customHeight="1" x14ac:dyDescent="0.25">
      <c r="A352" s="113"/>
      <c r="B352" s="292" t="s">
        <v>376</v>
      </c>
      <c r="C352" s="293"/>
      <c r="D352" s="293"/>
      <c r="E352" s="293"/>
      <c r="F352" s="293"/>
      <c r="G352" s="293"/>
      <c r="H352" s="293"/>
      <c r="I352" s="294"/>
      <c r="J352" s="304">
        <f>IF(AND(O347="Checked",O348="Unchecked"), 2,0)</f>
        <v>0</v>
      </c>
      <c r="K352" s="113"/>
      <c r="O352" s="107" t="str">
        <f>IF(C358, "Checked","Unchecked")</f>
        <v>Unchecked</v>
      </c>
      <c r="R352" s="172"/>
      <c r="S352" s="172"/>
      <c r="T352" s="172"/>
      <c r="U352" s="172"/>
      <c r="V352" s="172"/>
    </row>
    <row r="353" spans="1:22" s="107" customFormat="1" ht="20.100000000000001" customHeight="1" x14ac:dyDescent="0.25">
      <c r="A353" s="113"/>
      <c r="B353" s="131" t="s">
        <v>148</v>
      </c>
      <c r="C353" s="141" t="b">
        <v>0</v>
      </c>
      <c r="D353" s="132" t="s">
        <v>149</v>
      </c>
      <c r="E353" s="141" t="b">
        <v>0</v>
      </c>
      <c r="F353" s="132"/>
      <c r="G353" s="132"/>
      <c r="H353" s="132"/>
      <c r="I353" s="134"/>
      <c r="J353" s="304"/>
      <c r="K353" s="113"/>
      <c r="O353" s="107" t="str">
        <f>IF(E358, "Checked","Unchecked")</f>
        <v>Unchecked</v>
      </c>
      <c r="R353" s="172"/>
      <c r="S353" s="172"/>
      <c r="T353" s="172"/>
      <c r="U353" s="172"/>
      <c r="V353" s="172"/>
    </row>
    <row r="354" spans="1:22" s="107" customFormat="1" ht="20.100000000000001" customHeight="1" x14ac:dyDescent="0.25">
      <c r="A354" s="113"/>
      <c r="B354" s="131"/>
      <c r="C354" s="132"/>
      <c r="D354" s="132"/>
      <c r="E354" s="132"/>
      <c r="F354" s="132"/>
      <c r="G354" s="132"/>
      <c r="H354" s="132"/>
      <c r="I354" s="134"/>
      <c r="J354" s="304"/>
      <c r="K354" s="113"/>
      <c r="R354" s="172"/>
      <c r="S354" s="172"/>
      <c r="T354" s="172"/>
      <c r="U354" s="172"/>
      <c r="V354" s="172"/>
    </row>
    <row r="355" spans="1:22" s="107" customFormat="1" ht="39.950000000000003" customHeight="1" x14ac:dyDescent="0.25">
      <c r="A355" s="113"/>
      <c r="B355" s="292" t="s">
        <v>377</v>
      </c>
      <c r="C355" s="293"/>
      <c r="D355" s="293"/>
      <c r="E355" s="293"/>
      <c r="F355" s="293"/>
      <c r="G355" s="293"/>
      <c r="H355" s="293"/>
      <c r="I355" s="294"/>
      <c r="J355" s="304"/>
      <c r="K355" s="113"/>
      <c r="R355" s="172"/>
      <c r="S355" s="172"/>
      <c r="T355" s="172"/>
      <c r="U355" s="172"/>
      <c r="V355" s="172"/>
    </row>
    <row r="356" spans="1:22" s="107" customFormat="1" ht="20.100000000000001" customHeight="1" x14ac:dyDescent="0.25">
      <c r="A356" s="113"/>
      <c r="B356" s="83"/>
      <c r="C356" s="80"/>
      <c r="D356" s="80"/>
      <c r="E356" s="80"/>
      <c r="F356" s="80"/>
      <c r="G356" s="80"/>
      <c r="H356" s="80"/>
      <c r="I356" s="80"/>
      <c r="J356" s="76"/>
      <c r="K356" s="113"/>
      <c r="O356" s="107" t="s">
        <v>378</v>
      </c>
      <c r="R356" s="172"/>
      <c r="S356" s="172"/>
      <c r="T356" s="172"/>
      <c r="U356" s="172"/>
      <c r="V356" s="172"/>
    </row>
    <row r="357" spans="1:22" s="107" customFormat="1" ht="48.6" customHeight="1" x14ac:dyDescent="0.25">
      <c r="A357" s="113"/>
      <c r="B357" s="298" t="s">
        <v>379</v>
      </c>
      <c r="C357" s="299"/>
      <c r="D357" s="299"/>
      <c r="E357" s="299"/>
      <c r="F357" s="299"/>
      <c r="G357" s="299"/>
      <c r="H357" s="299"/>
      <c r="I357" s="300"/>
      <c r="J357" s="304">
        <f>IF(AND(O352="Checked",O353="Unchecked"),2,0)</f>
        <v>0</v>
      </c>
      <c r="K357" s="113"/>
      <c r="O357" s="107" t="str">
        <f>IF(C363, "Checked","Unchecked")</f>
        <v>Unchecked</v>
      </c>
      <c r="R357" s="172"/>
      <c r="S357" s="172"/>
      <c r="T357" s="172"/>
      <c r="U357" s="172"/>
      <c r="V357" s="172"/>
    </row>
    <row r="358" spans="1:22" s="107" customFormat="1" ht="20.100000000000001" customHeight="1" x14ac:dyDescent="0.25">
      <c r="A358" s="113"/>
      <c r="B358" s="131" t="s">
        <v>148</v>
      </c>
      <c r="C358" s="141" t="b">
        <v>0</v>
      </c>
      <c r="D358" s="132" t="s">
        <v>149</v>
      </c>
      <c r="E358" s="141" t="b">
        <v>0</v>
      </c>
      <c r="F358" s="132"/>
      <c r="G358" s="132"/>
      <c r="H358" s="132"/>
      <c r="I358" s="134"/>
      <c r="J358" s="304"/>
      <c r="K358" s="113"/>
      <c r="O358" s="107" t="str">
        <f>IF(E363, "Checked","Unchecked")</f>
        <v>Unchecked</v>
      </c>
      <c r="R358" s="172"/>
      <c r="S358" s="172"/>
      <c r="T358" s="172"/>
      <c r="U358" s="172"/>
      <c r="V358" s="172"/>
    </row>
    <row r="359" spans="1:22" s="107" customFormat="1" ht="20.100000000000001" customHeight="1" x14ac:dyDescent="0.25">
      <c r="A359" s="113"/>
      <c r="B359" s="131"/>
      <c r="C359" s="132"/>
      <c r="D359" s="132"/>
      <c r="E359" s="132"/>
      <c r="F359" s="132"/>
      <c r="G359" s="132"/>
      <c r="H359" s="132"/>
      <c r="I359" s="134"/>
      <c r="J359" s="304"/>
      <c r="K359" s="113"/>
      <c r="R359" s="172"/>
      <c r="S359" s="172"/>
      <c r="T359" s="172"/>
      <c r="U359" s="172"/>
      <c r="V359" s="172"/>
    </row>
    <row r="360" spans="1:22" s="107" customFormat="1" ht="83.45" customHeight="1" x14ac:dyDescent="0.25">
      <c r="A360" s="113"/>
      <c r="B360" s="292" t="s">
        <v>380</v>
      </c>
      <c r="C360" s="293"/>
      <c r="D360" s="293"/>
      <c r="E360" s="293"/>
      <c r="F360" s="293"/>
      <c r="G360" s="293"/>
      <c r="H360" s="293"/>
      <c r="I360" s="294"/>
      <c r="J360" s="304"/>
      <c r="K360" s="113"/>
      <c r="R360" s="172"/>
      <c r="S360" s="172"/>
      <c r="T360" s="172"/>
      <c r="U360" s="172"/>
      <c r="V360" s="172"/>
    </row>
    <row r="361" spans="1:22" s="107" customFormat="1" ht="20.100000000000001" customHeight="1" x14ac:dyDescent="0.25">
      <c r="A361" s="113"/>
      <c r="B361" s="83"/>
      <c r="C361" s="80"/>
      <c r="D361" s="80"/>
      <c r="E361" s="80"/>
      <c r="F361" s="80"/>
      <c r="G361" s="80"/>
      <c r="H361" s="80"/>
      <c r="I361" s="80"/>
      <c r="J361" s="76"/>
      <c r="K361" s="113"/>
      <c r="R361" s="172"/>
      <c r="S361" s="172"/>
      <c r="T361" s="172"/>
      <c r="U361" s="172"/>
      <c r="V361" s="172"/>
    </row>
    <row r="362" spans="1:22" s="107" customFormat="1" ht="40.5" customHeight="1" x14ac:dyDescent="0.25">
      <c r="A362" s="113"/>
      <c r="B362" s="292" t="s">
        <v>381</v>
      </c>
      <c r="C362" s="293"/>
      <c r="D362" s="293"/>
      <c r="E362" s="293"/>
      <c r="F362" s="293"/>
      <c r="G362" s="293"/>
      <c r="H362" s="293"/>
      <c r="I362" s="294"/>
      <c r="J362" s="304">
        <f>IF(AND(O357="Checked",O358="Unchecked"),2,0)</f>
        <v>0</v>
      </c>
      <c r="K362" s="113"/>
      <c r="O362" s="107" t="s">
        <v>365</v>
      </c>
      <c r="R362" s="172"/>
      <c r="S362" s="172"/>
      <c r="T362" s="172"/>
      <c r="U362" s="172"/>
      <c r="V362" s="172"/>
    </row>
    <row r="363" spans="1:22" s="107" customFormat="1" ht="20.100000000000001" customHeight="1" x14ac:dyDescent="0.25">
      <c r="A363" s="113"/>
      <c r="B363" s="131" t="s">
        <v>148</v>
      </c>
      <c r="C363" s="141" t="b">
        <v>0</v>
      </c>
      <c r="D363" s="132" t="s">
        <v>149</v>
      </c>
      <c r="E363" s="141" t="b">
        <v>0</v>
      </c>
      <c r="F363" s="132"/>
      <c r="G363" s="132"/>
      <c r="H363" s="132"/>
      <c r="I363" s="134"/>
      <c r="J363" s="304"/>
      <c r="K363" s="113"/>
      <c r="O363" s="107" t="str">
        <f>IF(C369, "Checked","Unchecked")</f>
        <v>Unchecked</v>
      </c>
      <c r="R363" s="172"/>
      <c r="S363" s="172"/>
      <c r="T363" s="172"/>
      <c r="U363" s="172"/>
      <c r="V363" s="172"/>
    </row>
    <row r="364" spans="1:22" s="107" customFormat="1" ht="20.100000000000001" customHeight="1" x14ac:dyDescent="0.25">
      <c r="A364" s="113"/>
      <c r="B364" s="131"/>
      <c r="C364" s="132"/>
      <c r="D364" s="132"/>
      <c r="E364" s="132"/>
      <c r="F364" s="132"/>
      <c r="G364" s="132"/>
      <c r="H364" s="132"/>
      <c r="I364" s="134"/>
      <c r="J364" s="304"/>
      <c r="K364" s="113"/>
      <c r="O364" s="107" t="str">
        <f>IF(E369, "Checked","Unchecked")</f>
        <v>Unchecked</v>
      </c>
      <c r="R364" s="172"/>
      <c r="S364" s="172"/>
      <c r="T364" s="172"/>
      <c r="U364" s="172"/>
      <c r="V364" s="172"/>
    </row>
    <row r="365" spans="1:22" s="107" customFormat="1" ht="81" customHeight="1" x14ac:dyDescent="0.25">
      <c r="A365" s="113"/>
      <c r="B365" s="295" t="s">
        <v>382</v>
      </c>
      <c r="C365" s="296"/>
      <c r="D365" s="296"/>
      <c r="E365" s="296"/>
      <c r="F365" s="296"/>
      <c r="G365" s="296"/>
      <c r="H365" s="296"/>
      <c r="I365" s="297"/>
      <c r="J365" s="304"/>
      <c r="K365" s="113"/>
      <c r="R365" s="172"/>
      <c r="S365" s="172"/>
      <c r="T365" s="172"/>
      <c r="U365" s="172"/>
      <c r="V365" s="172"/>
    </row>
    <row r="366" spans="1:22" s="107" customFormat="1" ht="20.100000000000001" customHeight="1" x14ac:dyDescent="0.25">
      <c r="A366" s="113"/>
      <c r="B366" s="305" t="s">
        <v>156</v>
      </c>
      <c r="C366" s="306"/>
      <c r="D366" s="306"/>
      <c r="E366" s="306"/>
      <c r="F366" s="306"/>
      <c r="G366" s="306"/>
      <c r="H366" s="306"/>
      <c r="I366" s="307"/>
      <c r="J366" s="77">
        <f>SUM(J347:J365)</f>
        <v>0</v>
      </c>
      <c r="K366" s="113"/>
      <c r="R366" s="172"/>
      <c r="S366" s="172"/>
      <c r="T366" s="172"/>
      <c r="U366" s="172"/>
      <c r="V366" s="172"/>
    </row>
    <row r="367" spans="1:22" s="107" customFormat="1" ht="20.100000000000001" customHeight="1" x14ac:dyDescent="0.25">
      <c r="A367" s="113"/>
      <c r="B367" s="101" t="s">
        <v>114</v>
      </c>
      <c r="C367" s="102"/>
      <c r="D367" s="102"/>
      <c r="E367" s="102"/>
      <c r="F367" s="102"/>
      <c r="G367" s="102"/>
      <c r="H367" s="102"/>
      <c r="I367" s="102"/>
      <c r="J367" s="170"/>
      <c r="K367" s="113"/>
      <c r="O367" s="107" t="s">
        <v>368</v>
      </c>
      <c r="R367" s="172"/>
      <c r="S367" s="172"/>
      <c r="T367" s="172"/>
      <c r="U367" s="172"/>
      <c r="V367" s="172"/>
    </row>
    <row r="368" spans="1:22" s="107" customFormat="1" ht="39.950000000000003" customHeight="1" x14ac:dyDescent="0.25">
      <c r="A368" s="113"/>
      <c r="B368" s="292" t="s">
        <v>383</v>
      </c>
      <c r="C368" s="293"/>
      <c r="D368" s="293"/>
      <c r="E368" s="293"/>
      <c r="F368" s="293"/>
      <c r="G368" s="293"/>
      <c r="H368" s="293"/>
      <c r="I368" s="294"/>
      <c r="J368" s="290">
        <f>IF(AND(O363="Checked", O364="Unchecked"),2,0)</f>
        <v>0</v>
      </c>
      <c r="K368" s="113"/>
      <c r="O368" s="107" t="str">
        <f>IF(C374, "Checked","Unchecked")</f>
        <v>Unchecked</v>
      </c>
      <c r="R368" s="172"/>
      <c r="S368" s="172"/>
      <c r="T368" s="172"/>
      <c r="U368" s="172"/>
      <c r="V368" s="172"/>
    </row>
    <row r="369" spans="1:22" s="107" customFormat="1" ht="20.100000000000001" customHeight="1" x14ac:dyDescent="0.25">
      <c r="A369" s="113"/>
      <c r="B369" s="218" t="s">
        <v>148</v>
      </c>
      <c r="C369" s="141" t="b">
        <v>0</v>
      </c>
      <c r="D369" s="132" t="s">
        <v>149</v>
      </c>
      <c r="E369" s="141" t="b">
        <v>0</v>
      </c>
      <c r="F369" s="132"/>
      <c r="G369" s="132"/>
      <c r="H369" s="132"/>
      <c r="I369" s="134"/>
      <c r="J369" s="290"/>
      <c r="K369" s="113"/>
      <c r="O369" s="107" t="str">
        <f>IF(E374, "Checked","Unchecked")</f>
        <v>Unchecked</v>
      </c>
      <c r="R369" s="172"/>
      <c r="S369" s="172"/>
      <c r="T369" s="172"/>
      <c r="U369" s="172"/>
      <c r="V369" s="172"/>
    </row>
    <row r="370" spans="1:22" s="107" customFormat="1" ht="20.100000000000001" customHeight="1" x14ac:dyDescent="0.25">
      <c r="A370" s="113"/>
      <c r="B370" s="131"/>
      <c r="C370" s="132"/>
      <c r="D370" s="132"/>
      <c r="E370" s="132"/>
      <c r="F370" s="132"/>
      <c r="G370" s="132"/>
      <c r="H370" s="132"/>
      <c r="I370" s="134"/>
      <c r="J370" s="290"/>
      <c r="K370" s="113"/>
      <c r="O370" s="107" t="str">
        <f>IF(G374, "Checked","Unchecked")</f>
        <v>Unchecked</v>
      </c>
      <c r="R370" s="172"/>
      <c r="S370" s="172"/>
      <c r="T370" s="172"/>
      <c r="U370" s="172"/>
      <c r="V370" s="172"/>
    </row>
    <row r="371" spans="1:22" s="107" customFormat="1" ht="40.5" customHeight="1" x14ac:dyDescent="0.25">
      <c r="A371" s="113"/>
      <c r="B371" s="292" t="s">
        <v>384</v>
      </c>
      <c r="C371" s="293"/>
      <c r="D371" s="293"/>
      <c r="E371" s="293"/>
      <c r="F371" s="293"/>
      <c r="G371" s="293"/>
      <c r="H371" s="293"/>
      <c r="I371" s="294"/>
      <c r="J371" s="290"/>
      <c r="K371" s="113"/>
      <c r="R371" s="172"/>
      <c r="S371" s="172"/>
      <c r="T371" s="172"/>
      <c r="U371" s="172"/>
      <c r="V371" s="172"/>
    </row>
    <row r="372" spans="1:22" s="107" customFormat="1" ht="20.100000000000001" customHeight="1" x14ac:dyDescent="0.25">
      <c r="A372" s="113"/>
      <c r="B372" s="83"/>
      <c r="C372" s="80"/>
      <c r="D372" s="80"/>
      <c r="E372" s="80"/>
      <c r="F372" s="80"/>
      <c r="G372" s="80"/>
      <c r="H372" s="80"/>
      <c r="I372" s="80"/>
      <c r="J372" s="76"/>
      <c r="K372" s="113"/>
      <c r="O372" s="107" t="s">
        <v>372</v>
      </c>
      <c r="R372" s="172"/>
      <c r="S372" s="172"/>
      <c r="T372" s="172"/>
      <c r="U372" s="172"/>
      <c r="V372" s="172"/>
    </row>
    <row r="373" spans="1:22" s="107" customFormat="1" ht="39.950000000000003" customHeight="1" x14ac:dyDescent="0.25">
      <c r="A373" s="113"/>
      <c r="B373" s="292" t="s">
        <v>385</v>
      </c>
      <c r="C373" s="293"/>
      <c r="D373" s="293"/>
      <c r="E373" s="293"/>
      <c r="F373" s="293"/>
      <c r="G373" s="293"/>
      <c r="H373" s="293"/>
      <c r="I373" s="294"/>
      <c r="J373" s="290">
        <f>IF(AND(O368="Checked",O369="Unchecked", O370="Unchecked"),2,0)</f>
        <v>0</v>
      </c>
      <c r="K373" s="113"/>
      <c r="O373" s="107" t="str">
        <f>IF(C379,"Checked","Unchecked")</f>
        <v>Unchecked</v>
      </c>
      <c r="R373" s="172"/>
      <c r="S373" s="172"/>
      <c r="T373" s="172"/>
      <c r="U373" s="172"/>
      <c r="V373" s="172"/>
    </row>
    <row r="374" spans="1:22" s="107" customFormat="1" ht="20.100000000000001" customHeight="1" x14ac:dyDescent="0.25">
      <c r="A374" s="113"/>
      <c r="B374" s="131" t="s">
        <v>148</v>
      </c>
      <c r="C374" s="141" t="b">
        <v>0</v>
      </c>
      <c r="D374" s="132" t="s">
        <v>149</v>
      </c>
      <c r="E374" s="141" t="b">
        <v>0</v>
      </c>
      <c r="F374" s="132" t="s">
        <v>386</v>
      </c>
      <c r="G374" s="141" t="b">
        <v>0</v>
      </c>
      <c r="H374" s="132"/>
      <c r="I374" s="134"/>
      <c r="J374" s="290"/>
      <c r="K374" s="113"/>
      <c r="O374" s="107" t="str">
        <f>IF(E379,"Checked","Unchecked")</f>
        <v>Unchecked</v>
      </c>
      <c r="R374" s="172"/>
      <c r="S374" s="172"/>
      <c r="T374" s="172"/>
      <c r="U374" s="172"/>
      <c r="V374" s="172"/>
    </row>
    <row r="375" spans="1:22" s="107" customFormat="1" ht="20.100000000000001" customHeight="1" x14ac:dyDescent="0.25">
      <c r="A375" s="113"/>
      <c r="B375" s="131"/>
      <c r="C375" s="132"/>
      <c r="D375" s="132"/>
      <c r="E375" s="132"/>
      <c r="F375" s="132"/>
      <c r="G375" s="132"/>
      <c r="H375" s="132"/>
      <c r="I375" s="134"/>
      <c r="J375" s="290"/>
      <c r="K375" s="113"/>
      <c r="O375" s="107" t="str">
        <f>IF(G379,"Checked","Unchecked")</f>
        <v>Unchecked</v>
      </c>
      <c r="R375" s="172"/>
      <c r="S375" s="172"/>
      <c r="T375" s="172"/>
      <c r="U375" s="172"/>
      <c r="V375" s="172"/>
    </row>
    <row r="376" spans="1:22" s="107" customFormat="1" ht="61.5" customHeight="1" x14ac:dyDescent="0.25">
      <c r="A376" s="113"/>
      <c r="B376" s="292" t="s">
        <v>387</v>
      </c>
      <c r="C376" s="293"/>
      <c r="D376" s="293"/>
      <c r="E376" s="293"/>
      <c r="F376" s="293"/>
      <c r="G376" s="293"/>
      <c r="H376" s="293"/>
      <c r="I376" s="294"/>
      <c r="J376" s="290"/>
      <c r="K376" s="113"/>
      <c r="R376" s="172"/>
      <c r="S376" s="172"/>
      <c r="T376" s="172"/>
      <c r="U376" s="172"/>
      <c r="V376" s="172"/>
    </row>
    <row r="377" spans="1:22" s="107" customFormat="1" ht="20.100000000000001" customHeight="1" x14ac:dyDescent="0.25">
      <c r="A377" s="113"/>
      <c r="B377" s="83"/>
      <c r="C377" s="80"/>
      <c r="D377" s="80"/>
      <c r="E377" s="80"/>
      <c r="F377" s="80"/>
      <c r="G377" s="80"/>
      <c r="H377" s="80"/>
      <c r="I377" s="80"/>
      <c r="J377" s="76"/>
      <c r="K377" s="113"/>
      <c r="O377" s="107" t="s">
        <v>388</v>
      </c>
      <c r="R377" s="172"/>
      <c r="S377" s="172"/>
      <c r="T377" s="172"/>
      <c r="U377" s="172"/>
      <c r="V377" s="172"/>
    </row>
    <row r="378" spans="1:22" s="107" customFormat="1" ht="20.100000000000001" customHeight="1" x14ac:dyDescent="0.25">
      <c r="A378" s="113"/>
      <c r="B378" s="313" t="s">
        <v>389</v>
      </c>
      <c r="C378" s="314"/>
      <c r="D378" s="314"/>
      <c r="E378" s="314"/>
      <c r="F378" s="314"/>
      <c r="G378" s="314"/>
      <c r="H378" s="314"/>
      <c r="I378" s="315"/>
      <c r="J378" s="290">
        <f>IF(AND(O373="Checked", O374="Unchecked", O375="Unchecked"),2,0)</f>
        <v>0</v>
      </c>
      <c r="K378" s="113"/>
      <c r="O378" s="107" t="str">
        <f>IF(C384, "Checked","Unchecked")</f>
        <v>Unchecked</v>
      </c>
      <c r="R378" s="172"/>
      <c r="S378" s="172"/>
      <c r="T378" s="172"/>
      <c r="U378" s="172"/>
      <c r="V378" s="172"/>
    </row>
    <row r="379" spans="1:22" s="107" customFormat="1" ht="20.100000000000001" customHeight="1" x14ac:dyDescent="0.25">
      <c r="A379" s="113"/>
      <c r="B379" s="131" t="s">
        <v>148</v>
      </c>
      <c r="C379" s="141" t="b">
        <v>0</v>
      </c>
      <c r="D379" s="132" t="s">
        <v>149</v>
      </c>
      <c r="E379" s="141" t="b">
        <v>0</v>
      </c>
      <c r="F379" s="132" t="s">
        <v>386</v>
      </c>
      <c r="G379" s="141" t="b">
        <v>0</v>
      </c>
      <c r="H379" s="132"/>
      <c r="I379" s="134"/>
      <c r="J379" s="290"/>
      <c r="K379" s="113"/>
      <c r="O379" s="107" t="str">
        <f>IF(E384, "Checked","Unchecked")</f>
        <v>Unchecked</v>
      </c>
      <c r="R379" s="172"/>
      <c r="S379" s="172"/>
      <c r="T379" s="172"/>
      <c r="U379" s="172"/>
      <c r="V379" s="172"/>
    </row>
    <row r="380" spans="1:22" s="107" customFormat="1" ht="20.100000000000001" customHeight="1" x14ac:dyDescent="0.25">
      <c r="A380" s="113"/>
      <c r="B380" s="131"/>
      <c r="C380" s="132"/>
      <c r="D380" s="132"/>
      <c r="E380" s="132"/>
      <c r="F380" s="132"/>
      <c r="G380" s="132"/>
      <c r="H380" s="132"/>
      <c r="I380" s="134"/>
      <c r="J380" s="290"/>
      <c r="K380" s="113"/>
      <c r="R380" s="172"/>
      <c r="S380" s="172"/>
      <c r="T380" s="172"/>
      <c r="U380" s="172"/>
      <c r="V380" s="172"/>
    </row>
    <row r="381" spans="1:22" s="107" customFormat="1" ht="78.599999999999994" customHeight="1" x14ac:dyDescent="0.25">
      <c r="A381" s="113"/>
      <c r="B381" s="319" t="s">
        <v>390</v>
      </c>
      <c r="C381" s="320"/>
      <c r="D381" s="320"/>
      <c r="E381" s="320"/>
      <c r="F381" s="320"/>
      <c r="G381" s="320"/>
      <c r="H381" s="320"/>
      <c r="I381" s="321"/>
      <c r="J381" s="290"/>
      <c r="K381" s="113"/>
      <c r="R381" s="172"/>
      <c r="S381" s="172"/>
      <c r="T381" s="172"/>
      <c r="U381" s="172"/>
      <c r="V381" s="172"/>
    </row>
    <row r="382" spans="1:22" s="107" customFormat="1" ht="20.100000000000001" customHeight="1" x14ac:dyDescent="0.25">
      <c r="A382" s="113"/>
      <c r="B382" s="83"/>
      <c r="C382" s="80"/>
      <c r="D382" s="80"/>
      <c r="E382" s="80"/>
      <c r="F382" s="80"/>
      <c r="G382" s="80"/>
      <c r="H382" s="80"/>
      <c r="I382" s="80"/>
      <c r="J382" s="76"/>
      <c r="K382" s="113"/>
      <c r="R382" s="172"/>
      <c r="S382" s="172"/>
      <c r="T382" s="172"/>
      <c r="U382" s="172"/>
      <c r="V382" s="172"/>
    </row>
    <row r="383" spans="1:22" s="107" customFormat="1" ht="40.5" customHeight="1" x14ac:dyDescent="0.25">
      <c r="A383" s="113"/>
      <c r="B383" s="292" t="s">
        <v>391</v>
      </c>
      <c r="C383" s="293"/>
      <c r="D383" s="293"/>
      <c r="E383" s="293"/>
      <c r="F383" s="293"/>
      <c r="G383" s="293"/>
      <c r="H383" s="293"/>
      <c r="I383" s="294"/>
      <c r="J383" s="290">
        <f>IF(AND(O378="Checked",O379="Unchecked"),2,0)</f>
        <v>0</v>
      </c>
      <c r="K383" s="113"/>
      <c r="O383" s="107" t="s">
        <v>392</v>
      </c>
      <c r="R383" s="172"/>
      <c r="S383" s="172"/>
      <c r="T383" s="172"/>
      <c r="U383" s="172"/>
      <c r="V383" s="172"/>
    </row>
    <row r="384" spans="1:22" s="107" customFormat="1" ht="20.100000000000001" customHeight="1" x14ac:dyDescent="0.25">
      <c r="A384" s="113"/>
      <c r="B384" s="131" t="s">
        <v>148</v>
      </c>
      <c r="C384" s="141" t="b">
        <v>0</v>
      </c>
      <c r="D384" s="132" t="s">
        <v>149</v>
      </c>
      <c r="E384" s="141" t="b">
        <v>0</v>
      </c>
      <c r="F384" s="132"/>
      <c r="G384" s="132"/>
      <c r="H384" s="132"/>
      <c r="I384" s="134"/>
      <c r="J384" s="290"/>
      <c r="K384" s="113"/>
      <c r="O384" s="107" t="str">
        <f>IF(C390, "Checked","Unchecked")</f>
        <v>Unchecked</v>
      </c>
      <c r="R384" s="172"/>
      <c r="S384" s="172"/>
      <c r="T384" s="172"/>
      <c r="U384" s="172"/>
      <c r="V384" s="172"/>
    </row>
    <row r="385" spans="1:22" s="107" customFormat="1" ht="20.100000000000001" customHeight="1" x14ac:dyDescent="0.25">
      <c r="A385" s="113"/>
      <c r="B385" s="131"/>
      <c r="C385" s="132"/>
      <c r="D385" s="132"/>
      <c r="E385" s="132"/>
      <c r="F385" s="132"/>
      <c r="G385" s="132"/>
      <c r="H385" s="132"/>
      <c r="I385" s="134"/>
      <c r="J385" s="290"/>
      <c r="K385" s="113"/>
      <c r="O385" s="107" t="str">
        <f>IF(E390, "Checked","Unchecked")</f>
        <v>Unchecked</v>
      </c>
      <c r="R385" s="172"/>
      <c r="S385" s="172"/>
      <c r="T385" s="172"/>
      <c r="U385" s="172"/>
      <c r="V385" s="172"/>
    </row>
    <row r="386" spans="1:22" s="107" customFormat="1" ht="65.099999999999994" customHeight="1" x14ac:dyDescent="0.25">
      <c r="A386" s="113"/>
      <c r="B386" s="295" t="s">
        <v>393</v>
      </c>
      <c r="C386" s="296"/>
      <c r="D386" s="296"/>
      <c r="E386" s="296"/>
      <c r="F386" s="296"/>
      <c r="G386" s="296"/>
      <c r="H386" s="296"/>
      <c r="I386" s="297"/>
      <c r="J386" s="291"/>
      <c r="K386" s="113"/>
      <c r="R386" s="172"/>
      <c r="S386" s="172"/>
      <c r="T386" s="172"/>
      <c r="U386" s="172"/>
      <c r="V386" s="172"/>
    </row>
    <row r="387" spans="1:22" s="107" customFormat="1" ht="20.100000000000001" customHeight="1" x14ac:dyDescent="0.25">
      <c r="A387" s="113"/>
      <c r="B387" s="301" t="s">
        <v>156</v>
      </c>
      <c r="C387" s="302"/>
      <c r="D387" s="302"/>
      <c r="E387" s="302"/>
      <c r="F387" s="302"/>
      <c r="G387" s="302"/>
      <c r="H387" s="302"/>
      <c r="I387" s="303"/>
      <c r="J387" s="121">
        <f>SUM(J368:J386)</f>
        <v>0</v>
      </c>
      <c r="K387" s="113"/>
      <c r="R387" s="172"/>
      <c r="S387" s="172"/>
      <c r="T387" s="172"/>
      <c r="U387" s="172"/>
      <c r="V387" s="172"/>
    </row>
    <row r="388" spans="1:22" s="107" customFormat="1" ht="20.100000000000001" customHeight="1" x14ac:dyDescent="0.25">
      <c r="A388" s="113"/>
      <c r="B388" s="103" t="s">
        <v>394</v>
      </c>
      <c r="C388" s="99"/>
      <c r="D388" s="99"/>
      <c r="E388" s="99"/>
      <c r="F388" s="99"/>
      <c r="G388" s="99"/>
      <c r="H388" s="99"/>
      <c r="I388" s="171"/>
      <c r="J388" s="100"/>
      <c r="K388" s="113"/>
      <c r="O388" s="107" t="s">
        <v>395</v>
      </c>
      <c r="R388" s="172"/>
      <c r="S388" s="172"/>
      <c r="T388" s="172"/>
      <c r="U388" s="172"/>
      <c r="V388" s="172"/>
    </row>
    <row r="389" spans="1:22" s="107" customFormat="1" ht="40.5" customHeight="1" x14ac:dyDescent="0.25">
      <c r="A389" s="113"/>
      <c r="B389" s="292" t="s">
        <v>396</v>
      </c>
      <c r="C389" s="293"/>
      <c r="D389" s="293"/>
      <c r="E389" s="293"/>
      <c r="F389" s="293"/>
      <c r="G389" s="293"/>
      <c r="H389" s="293"/>
      <c r="I389" s="294"/>
      <c r="J389" s="290">
        <f>IF(AND(O384="Checked",O385="Unchecked"),2,0)</f>
        <v>0</v>
      </c>
      <c r="K389" s="113"/>
      <c r="O389" s="107" t="str">
        <f>IF(C395, "Checked","Unchecked")</f>
        <v>Unchecked</v>
      </c>
      <c r="R389" s="172"/>
      <c r="S389" s="172"/>
      <c r="T389" s="172"/>
      <c r="U389" s="172"/>
      <c r="V389" s="172"/>
    </row>
    <row r="390" spans="1:22" s="107" customFormat="1" ht="20.100000000000001" customHeight="1" x14ac:dyDescent="0.25">
      <c r="A390" s="113"/>
      <c r="B390" s="131" t="s">
        <v>148</v>
      </c>
      <c r="C390" s="141" t="b">
        <v>0</v>
      </c>
      <c r="D390" s="132" t="s">
        <v>149</v>
      </c>
      <c r="E390" s="141" t="b">
        <v>0</v>
      </c>
      <c r="F390" s="132"/>
      <c r="G390" s="132"/>
      <c r="H390" s="132"/>
      <c r="I390" s="134"/>
      <c r="J390" s="290"/>
      <c r="K390" s="113"/>
      <c r="O390" s="107" t="str">
        <f>IF(E395, "Checked","Unchecked")</f>
        <v>Unchecked</v>
      </c>
      <c r="R390" s="172"/>
      <c r="S390" s="172"/>
      <c r="T390" s="172"/>
      <c r="U390" s="172"/>
      <c r="V390" s="172"/>
    </row>
    <row r="391" spans="1:22" s="107" customFormat="1" ht="20.100000000000001" customHeight="1" x14ac:dyDescent="0.25">
      <c r="A391" s="113"/>
      <c r="B391" s="131"/>
      <c r="C391" s="132"/>
      <c r="D391" s="132"/>
      <c r="E391" s="132"/>
      <c r="F391" s="132"/>
      <c r="G391" s="132"/>
      <c r="H391" s="132"/>
      <c r="I391" s="134"/>
      <c r="J391" s="290"/>
      <c r="K391" s="113"/>
      <c r="R391" s="172"/>
      <c r="S391" s="172"/>
      <c r="T391" s="172"/>
      <c r="U391" s="172"/>
      <c r="V391" s="172"/>
    </row>
    <row r="392" spans="1:22" s="107" customFormat="1" ht="41.1" customHeight="1" x14ac:dyDescent="0.25">
      <c r="A392" s="113"/>
      <c r="B392" s="292" t="s">
        <v>397</v>
      </c>
      <c r="C392" s="293"/>
      <c r="D392" s="293"/>
      <c r="E392" s="293"/>
      <c r="F392" s="293"/>
      <c r="G392" s="293"/>
      <c r="H392" s="293"/>
      <c r="I392" s="294"/>
      <c r="J392" s="290"/>
      <c r="K392" s="113"/>
      <c r="R392" s="172"/>
      <c r="S392" s="172"/>
      <c r="T392" s="172"/>
      <c r="U392" s="172"/>
      <c r="V392" s="172"/>
    </row>
    <row r="393" spans="1:22" s="107" customFormat="1" ht="20.100000000000001" customHeight="1" x14ac:dyDescent="0.25">
      <c r="A393" s="113"/>
      <c r="B393" s="83"/>
      <c r="C393" s="80"/>
      <c r="D393" s="80"/>
      <c r="E393" s="80"/>
      <c r="F393" s="80"/>
      <c r="G393" s="80"/>
      <c r="H393" s="80"/>
      <c r="I393" s="80"/>
      <c r="J393" s="76"/>
      <c r="K393" s="113"/>
      <c r="O393" s="107" t="s">
        <v>398</v>
      </c>
      <c r="R393" s="172"/>
      <c r="S393" s="172"/>
      <c r="T393" s="172"/>
      <c r="U393" s="172"/>
      <c r="V393" s="172"/>
    </row>
    <row r="394" spans="1:22" s="107" customFormat="1" ht="40.5" customHeight="1" x14ac:dyDescent="0.25">
      <c r="A394" s="113"/>
      <c r="B394" s="292" t="s">
        <v>399</v>
      </c>
      <c r="C394" s="293"/>
      <c r="D394" s="293"/>
      <c r="E394" s="293"/>
      <c r="F394" s="293"/>
      <c r="G394" s="293"/>
      <c r="H394" s="293"/>
      <c r="I394" s="294"/>
      <c r="J394" s="290">
        <f>IF(AND(O389="Checked",O390="Unchecked"),2,0)</f>
        <v>0</v>
      </c>
      <c r="K394" s="113"/>
      <c r="O394" s="107" t="str">
        <f>IF(C400, "Checked","Unchecked")</f>
        <v>Unchecked</v>
      </c>
      <c r="R394" s="172"/>
      <c r="S394" s="172"/>
      <c r="T394" s="172"/>
      <c r="U394" s="172"/>
      <c r="V394" s="172"/>
    </row>
    <row r="395" spans="1:22" s="107" customFormat="1" ht="20.100000000000001" customHeight="1" x14ac:dyDescent="0.25">
      <c r="A395" s="113"/>
      <c r="B395" s="131" t="s">
        <v>148</v>
      </c>
      <c r="C395" s="141" t="b">
        <v>0</v>
      </c>
      <c r="D395" s="132" t="s">
        <v>149</v>
      </c>
      <c r="E395" s="141" t="b">
        <v>0</v>
      </c>
      <c r="F395" s="132"/>
      <c r="G395" s="132"/>
      <c r="H395" s="132"/>
      <c r="I395" s="134"/>
      <c r="J395" s="290"/>
      <c r="K395" s="113"/>
      <c r="O395" s="107" t="str">
        <f>IF(E400, "Checked","Unchecked")</f>
        <v>Unchecked</v>
      </c>
      <c r="R395" s="172"/>
      <c r="S395" s="172"/>
      <c r="T395" s="172"/>
      <c r="U395" s="172"/>
      <c r="V395" s="172"/>
    </row>
    <row r="396" spans="1:22" s="107" customFormat="1" ht="20.100000000000001" customHeight="1" x14ac:dyDescent="0.25">
      <c r="A396" s="113"/>
      <c r="B396" s="131"/>
      <c r="C396" s="132"/>
      <c r="D396" s="132"/>
      <c r="E396" s="132"/>
      <c r="F396" s="132"/>
      <c r="G396" s="132"/>
      <c r="H396" s="132"/>
      <c r="I396" s="134"/>
      <c r="J396" s="290"/>
      <c r="K396" s="113"/>
      <c r="R396" s="172"/>
      <c r="S396" s="172"/>
      <c r="T396" s="172"/>
      <c r="U396" s="172"/>
      <c r="V396" s="172"/>
    </row>
    <row r="397" spans="1:22" s="107" customFormat="1" ht="59.45" customHeight="1" x14ac:dyDescent="0.25">
      <c r="A397" s="113"/>
      <c r="B397" s="292" t="s">
        <v>400</v>
      </c>
      <c r="C397" s="293"/>
      <c r="D397" s="293"/>
      <c r="E397" s="293"/>
      <c r="F397" s="293"/>
      <c r="G397" s="293"/>
      <c r="H397" s="293"/>
      <c r="I397" s="294"/>
      <c r="J397" s="290"/>
      <c r="K397" s="113"/>
      <c r="R397" s="172"/>
      <c r="S397" s="172"/>
      <c r="T397" s="172"/>
      <c r="U397" s="172"/>
      <c r="V397" s="172"/>
    </row>
    <row r="398" spans="1:22" s="107" customFormat="1" ht="20.100000000000001" customHeight="1" x14ac:dyDescent="0.25">
      <c r="A398" s="113"/>
      <c r="B398" s="83"/>
      <c r="C398" s="80"/>
      <c r="D398" s="80"/>
      <c r="E398" s="80"/>
      <c r="F398" s="80"/>
      <c r="G398" s="80"/>
      <c r="H398" s="80"/>
      <c r="I398" s="80"/>
      <c r="J398" s="76"/>
      <c r="K398" s="113"/>
      <c r="O398" s="107" t="s">
        <v>401</v>
      </c>
      <c r="R398" s="172"/>
      <c r="S398" s="172"/>
      <c r="T398" s="172"/>
      <c r="U398" s="172"/>
      <c r="V398" s="172"/>
    </row>
    <row r="399" spans="1:22" s="107" customFormat="1" ht="20.100000000000001" customHeight="1" x14ac:dyDescent="0.25">
      <c r="A399" s="113"/>
      <c r="B399" s="292" t="s">
        <v>402</v>
      </c>
      <c r="C399" s="293"/>
      <c r="D399" s="293"/>
      <c r="E399" s="293"/>
      <c r="F399" s="293"/>
      <c r="G399" s="293"/>
      <c r="H399" s="293"/>
      <c r="I399" s="294"/>
      <c r="J399" s="290">
        <f>IF(AND(O394="Checked",O395="Unchecked"),2,0)</f>
        <v>0</v>
      </c>
      <c r="K399" s="113"/>
      <c r="O399" s="107" t="str">
        <f>IF(C405, "Checked","Unchecked")</f>
        <v>Unchecked</v>
      </c>
      <c r="R399" s="172"/>
      <c r="S399" s="172"/>
      <c r="T399" s="172"/>
      <c r="U399" s="172"/>
      <c r="V399" s="172"/>
    </row>
    <row r="400" spans="1:22" s="107" customFormat="1" ht="20.100000000000001" customHeight="1" x14ac:dyDescent="0.25">
      <c r="A400" s="113"/>
      <c r="B400" s="131" t="s">
        <v>148</v>
      </c>
      <c r="C400" s="141" t="b">
        <v>0</v>
      </c>
      <c r="D400" s="132" t="s">
        <v>149</v>
      </c>
      <c r="E400" s="141" t="b">
        <v>0</v>
      </c>
      <c r="F400" s="132"/>
      <c r="G400" s="132"/>
      <c r="H400" s="132"/>
      <c r="I400" s="134"/>
      <c r="J400" s="290"/>
      <c r="K400" s="113"/>
      <c r="O400" s="107" t="str">
        <f>IF(E405, "Checked","Unchecked")</f>
        <v>Unchecked</v>
      </c>
      <c r="R400" s="172"/>
      <c r="S400" s="172"/>
      <c r="T400" s="172"/>
      <c r="U400" s="172"/>
      <c r="V400" s="172"/>
    </row>
    <row r="401" spans="1:22" s="107" customFormat="1" ht="20.100000000000001" customHeight="1" x14ac:dyDescent="0.25">
      <c r="A401" s="113"/>
      <c r="B401" s="131"/>
      <c r="C401" s="132"/>
      <c r="D401" s="132"/>
      <c r="E401" s="132"/>
      <c r="F401" s="132"/>
      <c r="G401" s="132"/>
      <c r="H401" s="132"/>
      <c r="I401" s="134"/>
      <c r="J401" s="290"/>
      <c r="K401" s="113"/>
      <c r="R401" s="172"/>
      <c r="S401" s="172"/>
      <c r="T401" s="172"/>
      <c r="U401" s="172"/>
      <c r="V401" s="172"/>
    </row>
    <row r="402" spans="1:22" s="107" customFormat="1" ht="60.95" customHeight="1" x14ac:dyDescent="0.25">
      <c r="A402" s="113"/>
      <c r="B402" s="292" t="s">
        <v>403</v>
      </c>
      <c r="C402" s="293"/>
      <c r="D402" s="293"/>
      <c r="E402" s="293"/>
      <c r="F402" s="293"/>
      <c r="G402" s="293"/>
      <c r="H402" s="293"/>
      <c r="I402" s="294"/>
      <c r="J402" s="290"/>
      <c r="K402" s="113"/>
      <c r="R402" s="172"/>
      <c r="S402" s="172"/>
      <c r="T402" s="172"/>
      <c r="U402" s="172"/>
      <c r="V402" s="172"/>
    </row>
    <row r="403" spans="1:22" s="107" customFormat="1" ht="20.100000000000001" customHeight="1" x14ac:dyDescent="0.25">
      <c r="A403" s="113"/>
      <c r="B403" s="83"/>
      <c r="C403" s="80"/>
      <c r="D403" s="80"/>
      <c r="E403" s="80"/>
      <c r="F403" s="80"/>
      <c r="G403" s="80"/>
      <c r="H403" s="80"/>
      <c r="I403" s="80"/>
      <c r="J403" s="76"/>
      <c r="K403" s="113"/>
      <c r="R403" s="172"/>
      <c r="S403" s="172"/>
      <c r="T403" s="172"/>
      <c r="U403" s="172"/>
      <c r="V403" s="172"/>
    </row>
    <row r="404" spans="1:22" s="107" customFormat="1" ht="41.1" customHeight="1" x14ac:dyDescent="0.25">
      <c r="A404" s="113"/>
      <c r="B404" s="292" t="s">
        <v>404</v>
      </c>
      <c r="C404" s="293"/>
      <c r="D404" s="293"/>
      <c r="E404" s="293"/>
      <c r="F404" s="293"/>
      <c r="G404" s="293"/>
      <c r="H404" s="293"/>
      <c r="I404" s="294"/>
      <c r="J404" s="290">
        <f>IF(AND(O399="Checked",O400="Unchecked"),2,0)</f>
        <v>0</v>
      </c>
      <c r="K404" s="113"/>
      <c r="O404" s="107" t="s">
        <v>405</v>
      </c>
      <c r="R404" s="172"/>
      <c r="S404" s="172"/>
      <c r="T404" s="172"/>
      <c r="U404" s="172"/>
      <c r="V404" s="172"/>
    </row>
    <row r="405" spans="1:22" s="107" customFormat="1" ht="20.100000000000001" customHeight="1" x14ac:dyDescent="0.25">
      <c r="A405" s="113"/>
      <c r="B405" s="131" t="s">
        <v>148</v>
      </c>
      <c r="C405" s="141" t="b">
        <v>0</v>
      </c>
      <c r="D405" s="132" t="s">
        <v>149</v>
      </c>
      <c r="E405" s="141" t="b">
        <v>0</v>
      </c>
      <c r="F405" s="132"/>
      <c r="G405" s="132"/>
      <c r="H405" s="132"/>
      <c r="I405" s="134"/>
      <c r="J405" s="290"/>
      <c r="K405" s="113"/>
      <c r="O405" s="107" t="str">
        <f>IF(C411, "Checked","Unchecked")</f>
        <v>Unchecked</v>
      </c>
      <c r="R405" s="172"/>
      <c r="S405" s="172"/>
      <c r="T405" s="172"/>
      <c r="U405" s="172"/>
      <c r="V405" s="172"/>
    </row>
    <row r="406" spans="1:22" s="107" customFormat="1" ht="20.100000000000001" customHeight="1" x14ac:dyDescent="0.25">
      <c r="A406" s="113"/>
      <c r="B406" s="131"/>
      <c r="C406" s="132"/>
      <c r="D406" s="132"/>
      <c r="E406" s="132"/>
      <c r="F406" s="132"/>
      <c r="G406" s="132"/>
      <c r="H406" s="132"/>
      <c r="I406" s="134"/>
      <c r="J406" s="290"/>
      <c r="K406" s="113"/>
      <c r="O406" s="107" t="str">
        <f>IF(E411, "Checked","Unchecked")</f>
        <v>Unchecked</v>
      </c>
      <c r="R406" s="172"/>
      <c r="S406" s="172"/>
      <c r="T406" s="172"/>
      <c r="U406" s="172"/>
      <c r="V406" s="172"/>
    </row>
    <row r="407" spans="1:22" s="107" customFormat="1" ht="59.45" customHeight="1" x14ac:dyDescent="0.25">
      <c r="A407" s="113"/>
      <c r="B407" s="295" t="s">
        <v>406</v>
      </c>
      <c r="C407" s="296"/>
      <c r="D407" s="296"/>
      <c r="E407" s="296"/>
      <c r="F407" s="296"/>
      <c r="G407" s="296"/>
      <c r="H407" s="296"/>
      <c r="I407" s="297"/>
      <c r="J407" s="291"/>
      <c r="K407" s="113"/>
      <c r="R407" s="172"/>
      <c r="S407" s="172"/>
      <c r="T407" s="172"/>
      <c r="U407" s="172"/>
      <c r="V407" s="172"/>
    </row>
    <row r="408" spans="1:22" s="107" customFormat="1" ht="20.100000000000001" customHeight="1" x14ac:dyDescent="0.25">
      <c r="A408" s="113"/>
      <c r="B408" s="362" t="s">
        <v>156</v>
      </c>
      <c r="C408" s="363"/>
      <c r="D408" s="363"/>
      <c r="E408" s="363"/>
      <c r="F408" s="363"/>
      <c r="G408" s="363"/>
      <c r="H408" s="363"/>
      <c r="I408" s="364"/>
      <c r="J408" s="121">
        <f>SUM(J389:J407)</f>
        <v>0</v>
      </c>
      <c r="K408" s="113"/>
      <c r="R408" s="172"/>
      <c r="S408" s="172"/>
      <c r="T408" s="172"/>
      <c r="U408" s="172"/>
      <c r="V408" s="172"/>
    </row>
    <row r="409" spans="1:22" s="107" customFormat="1" ht="20.100000000000001" customHeight="1" x14ac:dyDescent="0.25">
      <c r="A409" s="113"/>
      <c r="B409" s="103" t="s">
        <v>407</v>
      </c>
      <c r="C409" s="99"/>
      <c r="D409" s="99"/>
      <c r="E409" s="99"/>
      <c r="F409" s="99"/>
      <c r="G409" s="99"/>
      <c r="H409" s="99"/>
      <c r="I409" s="171"/>
      <c r="J409" s="100"/>
      <c r="K409" s="113"/>
      <c r="O409" s="107" t="s">
        <v>408</v>
      </c>
      <c r="R409" s="172"/>
      <c r="S409" s="172"/>
      <c r="T409" s="172"/>
      <c r="U409" s="172"/>
      <c r="V409" s="172"/>
    </row>
    <row r="410" spans="1:22" s="107" customFormat="1" ht="39.950000000000003" customHeight="1" x14ac:dyDescent="0.25">
      <c r="A410" s="113"/>
      <c r="B410" s="292" t="s">
        <v>409</v>
      </c>
      <c r="C410" s="293"/>
      <c r="D410" s="293"/>
      <c r="E410" s="293"/>
      <c r="F410" s="293"/>
      <c r="G410" s="293"/>
      <c r="H410" s="293"/>
      <c r="I410" s="294"/>
      <c r="J410" s="290">
        <f>IF(AND(O405="Checked",O406="Unchecked"),2,0)</f>
        <v>0</v>
      </c>
      <c r="K410" s="113"/>
      <c r="O410" s="107" t="str">
        <f>IF(C416, "Checked","Unchecked")</f>
        <v>Unchecked</v>
      </c>
      <c r="R410" s="172"/>
      <c r="S410" s="172"/>
      <c r="T410" s="172"/>
      <c r="U410" s="172"/>
      <c r="V410" s="172"/>
    </row>
    <row r="411" spans="1:22" s="107" customFormat="1" ht="20.100000000000001" customHeight="1" x14ac:dyDescent="0.25">
      <c r="A411" s="113"/>
      <c r="B411" s="131" t="s">
        <v>148</v>
      </c>
      <c r="C411" s="141" t="b">
        <v>0</v>
      </c>
      <c r="D411" s="132" t="s">
        <v>149</v>
      </c>
      <c r="E411" s="141" t="b">
        <v>0</v>
      </c>
      <c r="F411" s="132"/>
      <c r="G411" s="132"/>
      <c r="H411" s="132"/>
      <c r="I411" s="134"/>
      <c r="J411" s="290"/>
      <c r="K411" s="113"/>
      <c r="O411" s="107" t="str">
        <f>IF(E416, "Checked","Unchecked")</f>
        <v>Unchecked</v>
      </c>
      <c r="R411" s="172"/>
      <c r="S411" s="172"/>
      <c r="T411" s="172"/>
      <c r="U411" s="172"/>
      <c r="V411" s="172"/>
    </row>
    <row r="412" spans="1:22" s="107" customFormat="1" ht="20.100000000000001" customHeight="1" x14ac:dyDescent="0.25">
      <c r="A412" s="113"/>
      <c r="B412" s="131"/>
      <c r="C412" s="132"/>
      <c r="D412" s="132"/>
      <c r="E412" s="132"/>
      <c r="F412" s="132"/>
      <c r="G412" s="132"/>
      <c r="H412" s="132"/>
      <c r="I412" s="134"/>
      <c r="J412" s="290"/>
      <c r="K412" s="113"/>
      <c r="R412" s="172"/>
      <c r="S412" s="172"/>
      <c r="T412" s="172"/>
      <c r="U412" s="172"/>
      <c r="V412" s="172"/>
    </row>
    <row r="413" spans="1:22" s="107" customFormat="1" ht="61.5" customHeight="1" x14ac:dyDescent="0.25">
      <c r="A413" s="113"/>
      <c r="B413" s="292" t="s">
        <v>410</v>
      </c>
      <c r="C413" s="293"/>
      <c r="D413" s="293"/>
      <c r="E413" s="293"/>
      <c r="F413" s="293"/>
      <c r="G413" s="293"/>
      <c r="H413" s="293"/>
      <c r="I413" s="294"/>
      <c r="J413" s="290"/>
      <c r="K413" s="113"/>
      <c r="R413" s="172"/>
      <c r="S413" s="172"/>
      <c r="T413" s="172"/>
      <c r="U413" s="172"/>
      <c r="V413" s="172"/>
    </row>
    <row r="414" spans="1:22" s="107" customFormat="1" ht="20.100000000000001" customHeight="1" x14ac:dyDescent="0.25">
      <c r="A414" s="113"/>
      <c r="B414" s="83"/>
      <c r="C414" s="80"/>
      <c r="D414" s="80"/>
      <c r="E414" s="80"/>
      <c r="F414" s="80"/>
      <c r="G414" s="80"/>
      <c r="H414" s="80"/>
      <c r="I414" s="80"/>
      <c r="J414" s="76"/>
      <c r="K414" s="113"/>
      <c r="O414" s="107" t="s">
        <v>411</v>
      </c>
      <c r="R414" s="172"/>
      <c r="S414" s="172"/>
      <c r="T414" s="172"/>
      <c r="U414" s="172"/>
      <c r="V414" s="172"/>
    </row>
    <row r="415" spans="1:22" s="107" customFormat="1" ht="39.950000000000003" customHeight="1" x14ac:dyDescent="0.25">
      <c r="A415" s="113"/>
      <c r="B415" s="292" t="s">
        <v>412</v>
      </c>
      <c r="C415" s="293"/>
      <c r="D415" s="293"/>
      <c r="E415" s="293"/>
      <c r="F415" s="293"/>
      <c r="G415" s="293"/>
      <c r="H415" s="293"/>
      <c r="I415" s="294"/>
      <c r="J415" s="304">
        <f>IF(AND(O410="Checked",O411="Unchecked"),2,0)</f>
        <v>0</v>
      </c>
      <c r="K415" s="113"/>
      <c r="O415" s="107" t="str">
        <f>IF(C421, "Checked","Unchecked")</f>
        <v>Unchecked</v>
      </c>
      <c r="R415" s="172"/>
      <c r="S415" s="172"/>
      <c r="T415" s="172"/>
      <c r="U415" s="172"/>
      <c r="V415" s="172"/>
    </row>
    <row r="416" spans="1:22" s="107" customFormat="1" ht="20.100000000000001" customHeight="1" x14ac:dyDescent="0.25">
      <c r="A416" s="113"/>
      <c r="B416" s="131" t="s">
        <v>148</v>
      </c>
      <c r="C416" s="141" t="b">
        <v>0</v>
      </c>
      <c r="D416" s="132" t="s">
        <v>149</v>
      </c>
      <c r="E416" s="141" t="b">
        <v>0</v>
      </c>
      <c r="F416" s="132"/>
      <c r="G416" s="132"/>
      <c r="H416" s="132"/>
      <c r="I416" s="134"/>
      <c r="J416" s="304"/>
      <c r="K416" s="113"/>
      <c r="O416" s="107" t="str">
        <f>IF(E421, "Checked","Unchecked")</f>
        <v>Unchecked</v>
      </c>
      <c r="R416" s="172"/>
      <c r="S416" s="172"/>
      <c r="T416" s="172"/>
      <c r="U416" s="172"/>
      <c r="V416" s="172"/>
    </row>
    <row r="417" spans="1:24" s="107" customFormat="1" ht="20.100000000000001" customHeight="1" x14ac:dyDescent="0.25">
      <c r="A417" s="113"/>
      <c r="B417" s="131"/>
      <c r="C417" s="132"/>
      <c r="D417" s="132"/>
      <c r="E417" s="132"/>
      <c r="F417" s="132"/>
      <c r="G417" s="132"/>
      <c r="H417" s="132"/>
      <c r="I417" s="134"/>
      <c r="J417" s="304"/>
      <c r="K417" s="113"/>
      <c r="R417" s="172"/>
      <c r="S417" s="172"/>
      <c r="T417" s="172"/>
      <c r="U417" s="172"/>
      <c r="V417" s="172"/>
    </row>
    <row r="418" spans="1:24" s="107" customFormat="1" ht="117.95" customHeight="1" x14ac:dyDescent="0.25">
      <c r="A418" s="113"/>
      <c r="B418" s="292" t="s">
        <v>413</v>
      </c>
      <c r="C418" s="293"/>
      <c r="D418" s="293"/>
      <c r="E418" s="293"/>
      <c r="F418" s="293"/>
      <c r="G418" s="293"/>
      <c r="H418" s="293"/>
      <c r="I418" s="294"/>
      <c r="J418" s="304"/>
      <c r="K418" s="113"/>
      <c r="R418" s="172"/>
      <c r="S418" s="172"/>
      <c r="T418" s="172"/>
      <c r="U418" s="172"/>
      <c r="V418" s="172"/>
    </row>
    <row r="419" spans="1:24" s="107" customFormat="1" ht="20.100000000000001" customHeight="1" x14ac:dyDescent="0.25">
      <c r="A419" s="113"/>
      <c r="B419" s="83"/>
      <c r="C419" s="80"/>
      <c r="D419" s="80"/>
      <c r="E419" s="80"/>
      <c r="F419" s="80"/>
      <c r="G419" s="80"/>
      <c r="H419" s="80"/>
      <c r="I419" s="80"/>
      <c r="J419" s="76"/>
      <c r="K419" s="113"/>
      <c r="O419" s="107" t="s">
        <v>414</v>
      </c>
      <c r="R419" s="172"/>
      <c r="S419" s="172"/>
      <c r="T419" s="172"/>
      <c r="U419" s="172"/>
      <c r="V419" s="172"/>
    </row>
    <row r="420" spans="1:24" s="107" customFormat="1" ht="20.100000000000001" customHeight="1" x14ac:dyDescent="0.25">
      <c r="A420" s="113"/>
      <c r="B420" s="292" t="s">
        <v>415</v>
      </c>
      <c r="C420" s="293"/>
      <c r="D420" s="293"/>
      <c r="E420" s="293"/>
      <c r="F420" s="293"/>
      <c r="G420" s="293"/>
      <c r="H420" s="293"/>
      <c r="I420" s="294"/>
      <c r="J420" s="290">
        <f>IF(AND(O415="Checked",O416="Unchecked"),2,0)</f>
        <v>0</v>
      </c>
      <c r="K420" s="113"/>
      <c r="O420" s="107" t="str">
        <f>IF(C426, "Checked","Unchecked")</f>
        <v>Unchecked</v>
      </c>
      <c r="R420" s="172"/>
      <c r="S420" s="172"/>
      <c r="T420" s="172"/>
      <c r="U420" s="172"/>
      <c r="V420" s="172"/>
    </row>
    <row r="421" spans="1:24" s="107" customFormat="1" ht="20.100000000000001" customHeight="1" x14ac:dyDescent="0.25">
      <c r="A421" s="113"/>
      <c r="B421" s="131" t="s">
        <v>148</v>
      </c>
      <c r="C421" s="141" t="b">
        <v>0</v>
      </c>
      <c r="D421" s="132" t="s">
        <v>149</v>
      </c>
      <c r="E421" s="141" t="b">
        <v>0</v>
      </c>
      <c r="F421" s="132"/>
      <c r="G421" s="132"/>
      <c r="H421" s="132"/>
      <c r="I421" s="134"/>
      <c r="J421" s="290"/>
      <c r="K421" s="113"/>
      <c r="O421" s="107" t="str">
        <f>IF(E426, "Checked","Unchecked")</f>
        <v>Unchecked</v>
      </c>
      <c r="R421" s="172"/>
      <c r="S421" s="172"/>
      <c r="T421" s="172"/>
      <c r="U421" s="172"/>
      <c r="V421" s="172"/>
    </row>
    <row r="422" spans="1:24" s="107" customFormat="1" ht="20.100000000000001" customHeight="1" x14ac:dyDescent="0.25">
      <c r="A422" s="113"/>
      <c r="B422" s="131"/>
      <c r="C422" s="132"/>
      <c r="D422" s="132"/>
      <c r="E422" s="132"/>
      <c r="F422" s="132"/>
      <c r="G422" s="132"/>
      <c r="H422" s="132"/>
      <c r="I422" s="134"/>
      <c r="J422" s="290"/>
      <c r="K422" s="113"/>
      <c r="R422" s="172"/>
      <c r="S422" s="172"/>
      <c r="T422" s="172"/>
      <c r="U422" s="172"/>
      <c r="V422" s="172"/>
    </row>
    <row r="423" spans="1:24" s="107" customFormat="1" ht="68.099999999999994" customHeight="1" x14ac:dyDescent="0.25">
      <c r="A423" s="113"/>
      <c r="B423" s="292" t="s">
        <v>416</v>
      </c>
      <c r="C423" s="293"/>
      <c r="D423" s="293"/>
      <c r="E423" s="293"/>
      <c r="F423" s="293"/>
      <c r="G423" s="293"/>
      <c r="H423" s="293"/>
      <c r="I423" s="294"/>
      <c r="J423" s="290"/>
      <c r="K423" s="113"/>
      <c r="R423" s="172"/>
      <c r="S423" s="172"/>
      <c r="T423" s="172"/>
      <c r="U423" s="172"/>
      <c r="V423" s="172"/>
    </row>
    <row r="424" spans="1:24" s="107" customFormat="1" ht="20.100000000000001" customHeight="1" x14ac:dyDescent="0.25">
      <c r="A424" s="113"/>
      <c r="B424" s="83"/>
      <c r="C424" s="80"/>
      <c r="D424" s="80"/>
      <c r="E424" s="80"/>
      <c r="F424" s="80"/>
      <c r="G424" s="80"/>
      <c r="H424" s="80"/>
      <c r="I424" s="80"/>
      <c r="J424" s="76"/>
      <c r="K424" s="113"/>
      <c r="R424" s="172"/>
      <c r="S424" s="172"/>
      <c r="T424" s="172"/>
      <c r="U424" s="172"/>
      <c r="V424" s="172"/>
    </row>
    <row r="425" spans="1:24" s="107" customFormat="1" ht="39.950000000000003" customHeight="1" x14ac:dyDescent="0.25">
      <c r="A425" s="113"/>
      <c r="B425" s="292" t="s">
        <v>417</v>
      </c>
      <c r="C425" s="293"/>
      <c r="D425" s="293"/>
      <c r="E425" s="293"/>
      <c r="F425" s="293"/>
      <c r="G425" s="293"/>
      <c r="H425" s="293"/>
      <c r="I425" s="294"/>
      <c r="J425" s="290">
        <f>IF(AND(O420="Checked", O421="Unchecked"),2,0)</f>
        <v>0</v>
      </c>
      <c r="K425" s="113"/>
      <c r="R425" s="172"/>
      <c r="S425" s="172"/>
      <c r="T425" s="172"/>
      <c r="U425" s="172"/>
      <c r="V425" s="172"/>
    </row>
    <row r="426" spans="1:24" s="107" customFormat="1" ht="20.100000000000001" customHeight="1" x14ac:dyDescent="0.25">
      <c r="A426" s="113"/>
      <c r="B426" s="131" t="s">
        <v>148</v>
      </c>
      <c r="C426" s="141" t="b">
        <v>0</v>
      </c>
      <c r="D426" s="132" t="s">
        <v>149</v>
      </c>
      <c r="E426" s="141" t="b">
        <v>0</v>
      </c>
      <c r="F426" s="132"/>
      <c r="G426" s="132"/>
      <c r="H426" s="132"/>
      <c r="I426" s="134"/>
      <c r="J426" s="290"/>
      <c r="K426" s="113"/>
      <c r="R426" s="172"/>
      <c r="S426" s="172"/>
      <c r="T426" s="172"/>
      <c r="U426" s="172"/>
      <c r="V426" s="172"/>
    </row>
    <row r="427" spans="1:24" ht="20.100000000000001" customHeight="1" x14ac:dyDescent="0.25">
      <c r="A427" s="6"/>
      <c r="B427" s="131"/>
      <c r="C427" s="132"/>
      <c r="D427" s="132"/>
      <c r="E427" s="132"/>
      <c r="F427" s="132"/>
      <c r="G427" s="132"/>
      <c r="H427" s="132"/>
      <c r="I427" s="134"/>
      <c r="J427" s="290"/>
      <c r="K427" s="6"/>
      <c r="O427" s="107"/>
    </row>
    <row r="428" spans="1:24" ht="83.45" customHeight="1" x14ac:dyDescent="0.25">
      <c r="A428" s="6"/>
      <c r="B428" s="295" t="s">
        <v>418</v>
      </c>
      <c r="C428" s="296"/>
      <c r="D428" s="296"/>
      <c r="E428" s="296"/>
      <c r="F428" s="296"/>
      <c r="G428" s="296"/>
      <c r="H428" s="296"/>
      <c r="I428" s="297"/>
      <c r="J428" s="291"/>
      <c r="K428" s="6"/>
      <c r="M428" s="20" t="b">
        <f>IF(J431&gt;=81,"Platinum",IF(J431&gt;=71,"Gold",IF(J431&gt;=61,"Silver",IF(J431&gt;=50,"Bronze"))))</f>
        <v>0</v>
      </c>
      <c r="O428" s="107"/>
      <c r="R428" s="1"/>
      <c r="S428" s="1"/>
      <c r="T428" s="1"/>
      <c r="U428" s="1"/>
      <c r="V428" s="1"/>
      <c r="W428" s="1"/>
      <c r="X428" s="1"/>
    </row>
    <row r="429" spans="1:24" ht="20.45" customHeight="1" x14ac:dyDescent="0.25">
      <c r="A429" s="6"/>
      <c r="B429" s="328" t="s">
        <v>419</v>
      </c>
      <c r="C429" s="329"/>
      <c r="D429" s="329"/>
      <c r="E429" s="329"/>
      <c r="F429" s="329"/>
      <c r="G429" s="329"/>
      <c r="H429" s="329"/>
      <c r="I429" s="330"/>
      <c r="J429" s="121">
        <f>SUM(J347:J428)</f>
        <v>0</v>
      </c>
      <c r="K429" s="6"/>
      <c r="O429" s="107"/>
      <c r="R429" s="1"/>
      <c r="S429" s="1"/>
      <c r="T429" s="1"/>
      <c r="U429" s="1"/>
      <c r="V429" s="1"/>
      <c r="W429" s="1"/>
      <c r="X429" s="1"/>
    </row>
    <row r="430" spans="1:24" ht="20.100000000000001" customHeight="1" thickBot="1" x14ac:dyDescent="0.3">
      <c r="A430" s="6"/>
      <c r="B430" s="113"/>
      <c r="C430" s="113"/>
      <c r="D430" s="113"/>
      <c r="E430" s="113"/>
      <c r="F430" s="113"/>
      <c r="G430" s="113"/>
      <c r="H430" s="113"/>
      <c r="I430" s="113"/>
      <c r="J430" s="226"/>
      <c r="K430" s="6"/>
      <c r="O430" s="107"/>
      <c r="R430" s="1"/>
      <c r="S430" s="1"/>
      <c r="T430" s="1"/>
      <c r="U430" s="1"/>
      <c r="V430" s="1"/>
      <c r="W430" s="1"/>
      <c r="X430" s="1"/>
    </row>
    <row r="431" spans="1:24" ht="20.100000000000001" customHeight="1" thickBot="1" x14ac:dyDescent="0.3">
      <c r="A431" s="6"/>
      <c r="B431" s="104" t="s">
        <v>420</v>
      </c>
      <c r="C431" s="105"/>
      <c r="D431" s="105"/>
      <c r="E431" s="105"/>
      <c r="F431" s="105"/>
      <c r="G431" s="105"/>
      <c r="H431" s="105"/>
      <c r="I431" s="105"/>
      <c r="J431" s="106">
        <f>SUM(J366+J387+J408+J429+J340+J292+J275+J257+J215+J178+J118+J97+J65)</f>
        <v>0</v>
      </c>
      <c r="K431" s="6"/>
      <c r="O431" s="107"/>
      <c r="R431" s="1"/>
      <c r="S431" s="1"/>
      <c r="T431" s="1"/>
      <c r="U431" s="1"/>
      <c r="V431" s="1"/>
      <c r="W431" s="1"/>
      <c r="X431" s="1"/>
    </row>
    <row r="432" spans="1:24" ht="20.100000000000001" customHeight="1" x14ac:dyDescent="0.2">
      <c r="A432" s="187"/>
      <c r="B432" s="114"/>
      <c r="C432" s="114"/>
      <c r="D432" s="114"/>
      <c r="E432" s="114"/>
      <c r="F432" s="114"/>
      <c r="G432" s="114"/>
      <c r="H432" s="114"/>
      <c r="I432" s="114"/>
      <c r="J432" s="115"/>
      <c r="K432" s="6"/>
      <c r="R432" s="1"/>
      <c r="S432" s="1"/>
      <c r="T432" s="1"/>
      <c r="U432" s="1"/>
      <c r="V432" s="1"/>
      <c r="W432" s="1"/>
      <c r="X432" s="1"/>
    </row>
    <row r="433" spans="1:24" ht="20.100000000000001" customHeight="1" x14ac:dyDescent="0.2">
      <c r="A433" s="187"/>
      <c r="B433" s="116" t="s">
        <v>421</v>
      </c>
      <c r="C433" s="367" t="s">
        <v>422</v>
      </c>
      <c r="D433" s="367"/>
      <c r="E433" s="365" t="str">
        <f>IF(AND(J431&gt;=50, J431&lt;=60),"The score qualifies for Bronze Certification","")</f>
        <v/>
      </c>
      <c r="F433" s="365"/>
      <c r="G433" s="365"/>
      <c r="H433" s="365"/>
      <c r="I433" s="365"/>
      <c r="J433" s="365"/>
      <c r="K433" s="6"/>
      <c r="R433" s="1"/>
      <c r="S433" s="1"/>
      <c r="T433" s="1"/>
      <c r="U433" s="1"/>
      <c r="V433" s="1"/>
      <c r="W433" s="1"/>
      <c r="X433" s="1"/>
    </row>
    <row r="434" spans="1:24" ht="20.100000000000001" customHeight="1" x14ac:dyDescent="0.2">
      <c r="A434" s="187"/>
      <c r="B434" s="116" t="s">
        <v>423</v>
      </c>
      <c r="C434" s="367" t="s">
        <v>424</v>
      </c>
      <c r="D434" s="367"/>
      <c r="E434" s="365" t="str">
        <f>IF(AND(J431&gt;=61, J431&lt;=70), "This score qualifies for Silver Certification", "")</f>
        <v/>
      </c>
      <c r="F434" s="365"/>
      <c r="G434" s="365"/>
      <c r="H434" s="365"/>
      <c r="I434" s="365"/>
      <c r="J434" s="365"/>
      <c r="K434" s="6"/>
      <c r="R434" s="1"/>
      <c r="S434" s="1"/>
      <c r="T434" s="1"/>
      <c r="U434" s="1"/>
      <c r="V434" s="1"/>
      <c r="W434" s="1"/>
      <c r="X434" s="1"/>
    </row>
    <row r="435" spans="1:24" ht="20.100000000000001" customHeight="1" x14ac:dyDescent="0.2">
      <c r="A435" s="187"/>
      <c r="B435" s="116" t="s">
        <v>425</v>
      </c>
      <c r="C435" s="367" t="s">
        <v>426</v>
      </c>
      <c r="D435" s="367"/>
      <c r="E435" s="365" t="str">
        <f>IF(AND(J431&gt;=71, J431&lt;=80), "This score qualifies for Gold Certification", "")</f>
        <v/>
      </c>
      <c r="F435" s="365"/>
      <c r="G435" s="365"/>
      <c r="H435" s="365"/>
      <c r="I435" s="365"/>
      <c r="J435" s="365"/>
      <c r="K435" s="6"/>
      <c r="R435" s="1"/>
      <c r="S435" s="1"/>
      <c r="T435" s="1"/>
      <c r="U435" s="1"/>
      <c r="V435" s="1"/>
      <c r="W435" s="1"/>
      <c r="X435" s="1"/>
    </row>
    <row r="436" spans="1:24" ht="20.100000000000001" customHeight="1" x14ac:dyDescent="0.2">
      <c r="A436" s="187"/>
      <c r="B436" s="116" t="s">
        <v>427</v>
      </c>
      <c r="C436" s="366" t="s">
        <v>428</v>
      </c>
      <c r="D436" s="366"/>
      <c r="E436" s="365" t="str">
        <f>IF(J431&gt;=81,"This score qualifies for Platinum Certification","")</f>
        <v/>
      </c>
      <c r="F436" s="365"/>
      <c r="G436" s="365"/>
      <c r="H436" s="365"/>
      <c r="I436" s="365"/>
      <c r="J436" s="365"/>
      <c r="K436" s="6"/>
      <c r="R436" s="1"/>
      <c r="S436" s="1"/>
      <c r="T436" s="1"/>
      <c r="U436" s="1"/>
      <c r="V436" s="1"/>
      <c r="W436" s="1"/>
      <c r="X436" s="1"/>
    </row>
    <row r="437" spans="1:24" ht="20.100000000000001" customHeight="1" x14ac:dyDescent="0.25">
      <c r="A437" s="187"/>
      <c r="B437" s="113"/>
      <c r="C437" s="117"/>
      <c r="D437" s="113"/>
      <c r="E437" s="113"/>
      <c r="F437" s="114"/>
      <c r="G437" s="114"/>
      <c r="H437" s="114"/>
      <c r="I437" s="114"/>
      <c r="J437" s="115"/>
      <c r="K437" s="6"/>
      <c r="R437" s="1"/>
      <c r="S437" s="1"/>
      <c r="T437" s="1"/>
      <c r="U437" s="1"/>
      <c r="V437" s="1"/>
      <c r="W437" s="1"/>
      <c r="X437" s="1"/>
    </row>
    <row r="438" spans="1:24" ht="20.100000000000001" customHeight="1" x14ac:dyDescent="0.2">
      <c r="A438" s="187"/>
      <c r="B438" s="6"/>
      <c r="C438" s="6"/>
      <c r="D438" s="6"/>
      <c r="E438" s="6"/>
      <c r="F438" s="6"/>
      <c r="G438" s="6"/>
      <c r="H438" s="6"/>
      <c r="I438" s="6"/>
      <c r="J438" s="118"/>
      <c r="K438" s="6"/>
      <c r="R438" s="1"/>
      <c r="S438" s="1"/>
      <c r="T438" s="1"/>
      <c r="U438" s="1"/>
      <c r="V438" s="1"/>
      <c r="W438" s="1"/>
      <c r="X438" s="1"/>
    </row>
    <row r="439" spans="1:24" ht="20.100000000000001" customHeight="1" x14ac:dyDescent="0.2">
      <c r="A439" s="187"/>
      <c r="B439"/>
      <c r="C439"/>
      <c r="D439"/>
      <c r="E439"/>
      <c r="F439"/>
      <c r="G439"/>
      <c r="H439"/>
      <c r="I439"/>
      <c r="J439" s="2"/>
      <c r="K439" s="6"/>
      <c r="R439" s="1"/>
      <c r="S439" s="1"/>
      <c r="T439" s="1"/>
      <c r="U439" s="1"/>
      <c r="V439" s="1"/>
      <c r="W439" s="1"/>
      <c r="X439" s="1"/>
    </row>
    <row r="440" spans="1:24" ht="20.100000000000001" customHeight="1" x14ac:dyDescent="0.2">
      <c r="A440" s="187"/>
      <c r="B440" s="6"/>
      <c r="C440" s="6"/>
      <c r="D440" s="6"/>
      <c r="E440" s="6"/>
      <c r="F440" s="6"/>
      <c r="G440" s="6"/>
      <c r="H440" s="6"/>
      <c r="I440" s="6"/>
      <c r="J440" s="118"/>
      <c r="K440" s="6"/>
      <c r="R440" s="1"/>
      <c r="S440" s="1"/>
      <c r="T440" s="1"/>
      <c r="U440" s="1"/>
      <c r="V440" s="1"/>
      <c r="W440" s="1"/>
      <c r="X440" s="1"/>
    </row>
    <row r="441" spans="1:24" ht="18" customHeight="1" x14ac:dyDescent="0.2">
      <c r="A441" s="187"/>
      <c r="B441" s="369" t="s">
        <v>429</v>
      </c>
      <c r="C441" s="369"/>
      <c r="D441" s="369"/>
      <c r="E441" s="369"/>
      <c r="F441" s="369"/>
      <c r="G441" s="369"/>
      <c r="H441" s="369"/>
      <c r="I441" s="369"/>
      <c r="J441" s="369"/>
      <c r="K441" s="6"/>
    </row>
    <row r="442" spans="1:24" ht="33.75" customHeight="1" x14ac:dyDescent="0.2">
      <c r="A442" s="187"/>
      <c r="B442" s="6"/>
      <c r="C442" s="6"/>
      <c r="D442" s="6"/>
      <c r="E442" s="6"/>
      <c r="F442" s="6"/>
      <c r="G442" s="6"/>
      <c r="H442" s="6"/>
      <c r="I442" s="6"/>
      <c r="J442" s="118"/>
      <c r="K442" s="6"/>
    </row>
    <row r="443" spans="1:24" ht="18" x14ac:dyDescent="0.2">
      <c r="A443" s="123" t="s">
        <v>430</v>
      </c>
      <c r="B443" s="148" t="s">
        <v>431</v>
      </c>
      <c r="C443" s="6"/>
      <c r="D443" s="6"/>
      <c r="E443" s="6"/>
      <c r="F443" s="6"/>
      <c r="G443" s="6"/>
      <c r="H443" s="6"/>
      <c r="I443" s="6"/>
      <c r="J443" s="118"/>
      <c r="K443" s="6"/>
    </row>
    <row r="444" spans="1:24" ht="20.100000000000001" customHeight="1" x14ac:dyDescent="0.2">
      <c r="A444" s="123" t="s">
        <v>432</v>
      </c>
      <c r="B444" s="148" t="s">
        <v>433</v>
      </c>
      <c r="C444" s="6"/>
      <c r="D444" s="6"/>
      <c r="E444" s="6"/>
      <c r="F444" s="6"/>
      <c r="G444" s="6"/>
      <c r="H444" s="6"/>
      <c r="I444" s="6"/>
      <c r="J444" s="186"/>
      <c r="K444" s="6"/>
    </row>
    <row r="445" spans="1:24" ht="20.100000000000001" customHeight="1" x14ac:dyDescent="0.2">
      <c r="A445" s="123" t="s">
        <v>434</v>
      </c>
      <c r="B445" s="148" t="s">
        <v>435</v>
      </c>
      <c r="C445" s="6"/>
      <c r="D445" s="6"/>
      <c r="E445" s="6"/>
      <c r="F445" s="6"/>
      <c r="G445" s="6"/>
      <c r="H445" s="6"/>
      <c r="I445" s="187"/>
      <c r="J445" s="118"/>
      <c r="K445" s="6"/>
    </row>
    <row r="446" spans="1:24" ht="20.100000000000001" customHeight="1" x14ac:dyDescent="0.2">
      <c r="A446" s="124">
        <v>4</v>
      </c>
      <c r="B446" s="148" t="s">
        <v>436</v>
      </c>
      <c r="C446" s="6"/>
      <c r="D446" s="6"/>
      <c r="E446" s="6"/>
      <c r="F446" s="6"/>
      <c r="G446" s="6"/>
      <c r="H446" s="6"/>
      <c r="I446" s="6"/>
      <c r="J446" s="118"/>
      <c r="K446" s="6"/>
    </row>
    <row r="447" spans="1:24" ht="20.100000000000001" customHeight="1" x14ac:dyDescent="0.2">
      <c r="A447" s="124">
        <v>5</v>
      </c>
      <c r="B447" s="148" t="s">
        <v>437</v>
      </c>
      <c r="C447" s="6"/>
      <c r="D447" s="6"/>
      <c r="E447" s="6"/>
      <c r="F447" s="6"/>
      <c r="G447" s="6"/>
      <c r="H447" s="6"/>
      <c r="I447" s="6"/>
      <c r="J447" s="118"/>
      <c r="K447" s="6"/>
    </row>
    <row r="448" spans="1:24" ht="20.100000000000001" customHeight="1" x14ac:dyDescent="0.2">
      <c r="A448" s="124">
        <v>6</v>
      </c>
      <c r="B448" s="148" t="s">
        <v>438</v>
      </c>
      <c r="C448" s="6"/>
      <c r="D448" s="6"/>
      <c r="E448" s="6"/>
      <c r="F448" s="6"/>
      <c r="G448" s="6"/>
      <c r="H448" s="6"/>
      <c r="I448" s="6"/>
      <c r="J448" s="118"/>
      <c r="K448" s="6"/>
    </row>
    <row r="449" spans="1:11" ht="18" customHeight="1" x14ac:dyDescent="0.2">
      <c r="A449" s="124">
        <v>7</v>
      </c>
      <c r="B449" s="148" t="s">
        <v>439</v>
      </c>
      <c r="C449" s="150"/>
      <c r="D449" s="150"/>
      <c r="E449" s="150"/>
      <c r="F449" s="150"/>
      <c r="G449" s="6"/>
      <c r="H449" s="6"/>
      <c r="I449" s="6"/>
      <c r="J449" s="118"/>
      <c r="K449" s="6"/>
    </row>
    <row r="450" spans="1:11" ht="18" customHeight="1" x14ac:dyDescent="0.2">
      <c r="A450" s="124">
        <v>8</v>
      </c>
      <c r="B450" s="148" t="s">
        <v>440</v>
      </c>
      <c r="C450" s="150"/>
      <c r="D450" s="150"/>
      <c r="E450" s="150"/>
      <c r="F450" s="150"/>
      <c r="G450" s="6"/>
      <c r="H450" s="6"/>
      <c r="I450" s="6"/>
      <c r="J450" s="118"/>
      <c r="K450" s="6"/>
    </row>
    <row r="451" spans="1:11" ht="18.75" customHeight="1" x14ac:dyDescent="0.2">
      <c r="A451" s="124">
        <v>9</v>
      </c>
      <c r="B451" s="148" t="s">
        <v>441</v>
      </c>
      <c r="C451" s="6"/>
      <c r="D451" s="6"/>
      <c r="E451" s="6"/>
      <c r="F451" s="6"/>
      <c r="G451" s="6"/>
      <c r="H451" s="6"/>
      <c r="I451" s="6"/>
      <c r="J451" s="118"/>
      <c r="K451" s="151"/>
    </row>
    <row r="452" spans="1:11" ht="21.6" customHeight="1" x14ac:dyDescent="0.2">
      <c r="A452" s="124">
        <v>10</v>
      </c>
      <c r="B452" s="148" t="s">
        <v>442</v>
      </c>
      <c r="C452" s="6"/>
      <c r="D452" s="6"/>
      <c r="E452" s="6"/>
      <c r="F452" s="6"/>
      <c r="G452" s="6"/>
      <c r="H452" s="6"/>
      <c r="I452" s="6"/>
      <c r="J452" s="118"/>
      <c r="K452" s="6"/>
    </row>
    <row r="453" spans="1:11" ht="36.6" customHeight="1" x14ac:dyDescent="0.2">
      <c r="A453" s="124">
        <v>11</v>
      </c>
      <c r="B453" s="368" t="s">
        <v>443</v>
      </c>
      <c r="C453" s="368"/>
      <c r="D453" s="368"/>
      <c r="E453" s="368"/>
      <c r="F453" s="368"/>
      <c r="G453" s="368"/>
      <c r="H453" s="368"/>
      <c r="I453" s="368"/>
      <c r="J453" s="368"/>
      <c r="K453" s="6"/>
    </row>
    <row r="454" spans="1:11" ht="20.100000000000001" customHeight="1" x14ac:dyDescent="0.2">
      <c r="A454" s="124">
        <v>12</v>
      </c>
      <c r="B454" s="173" t="s">
        <v>444</v>
      </c>
      <c r="C454" s="225"/>
      <c r="D454" s="225"/>
      <c r="E454" s="225"/>
      <c r="F454" s="225"/>
      <c r="G454" s="225"/>
      <c r="H454" s="225"/>
      <c r="I454" s="225"/>
      <c r="J454" s="225"/>
      <c r="K454" s="6"/>
    </row>
    <row r="455" spans="1:11" ht="20.100000000000001" customHeight="1" x14ac:dyDescent="0.2">
      <c r="A455" s="124">
        <v>13</v>
      </c>
      <c r="B455" s="148" t="s">
        <v>445</v>
      </c>
      <c r="C455" s="6"/>
      <c r="D455" s="6"/>
      <c r="E455" s="6"/>
      <c r="F455" s="6"/>
      <c r="G455" s="6"/>
      <c r="H455" s="6"/>
      <c r="I455" s="6"/>
      <c r="J455" s="118"/>
      <c r="K455" s="6"/>
    </row>
    <row r="456" spans="1:11" ht="20.100000000000001" customHeight="1" x14ac:dyDescent="0.2">
      <c r="A456" s="124">
        <v>14</v>
      </c>
      <c r="B456" s="148" t="s">
        <v>446</v>
      </c>
      <c r="C456" s="6"/>
      <c r="D456" s="6"/>
      <c r="E456" s="6"/>
      <c r="F456" s="6"/>
      <c r="G456" s="6"/>
      <c r="H456" s="6"/>
      <c r="I456" s="6"/>
      <c r="J456" s="118"/>
      <c r="K456" s="6"/>
    </row>
    <row r="457" spans="1:11" ht="20.100000000000001" customHeight="1" x14ac:dyDescent="0.2">
      <c r="A457" s="124">
        <v>15</v>
      </c>
      <c r="B457" s="148" t="s">
        <v>447</v>
      </c>
      <c r="C457" s="6"/>
      <c r="D457" s="6"/>
      <c r="E457" s="6"/>
      <c r="F457" s="6"/>
      <c r="G457" s="6"/>
      <c r="H457" s="6"/>
      <c r="I457" s="6"/>
      <c r="J457" s="118"/>
      <c r="K457" s="6"/>
    </row>
    <row r="458" spans="1:11" ht="20.100000000000001" customHeight="1" x14ac:dyDescent="0.2">
      <c r="A458" s="124">
        <v>16</v>
      </c>
      <c r="B458" s="148" t="s">
        <v>448</v>
      </c>
      <c r="C458" s="150"/>
      <c r="D458" s="150"/>
      <c r="E458" s="150"/>
      <c r="F458" s="150"/>
      <c r="G458" s="150"/>
      <c r="H458" s="150"/>
      <c r="I458" s="150"/>
      <c r="J458" s="188"/>
      <c r="K458" s="6"/>
    </row>
    <row r="459" spans="1:11" ht="20.25" x14ac:dyDescent="0.2">
      <c r="A459" s="124">
        <v>17</v>
      </c>
      <c r="B459" s="148" t="s">
        <v>449</v>
      </c>
      <c r="C459" s="6"/>
      <c r="D459" s="6"/>
      <c r="E459" s="6"/>
      <c r="F459" s="6"/>
      <c r="G459" s="6"/>
      <c r="H459" s="6"/>
      <c r="I459" s="6"/>
      <c r="J459" s="118"/>
      <c r="K459" s="6"/>
    </row>
    <row r="460" spans="1:11" ht="20.25" x14ac:dyDescent="0.2">
      <c r="A460" s="124">
        <v>18</v>
      </c>
      <c r="B460" s="148" t="s">
        <v>450</v>
      </c>
      <c r="C460" s="6"/>
      <c r="D460" s="6"/>
      <c r="E460" s="6"/>
      <c r="F460" s="6"/>
      <c r="G460" s="6"/>
      <c r="H460" s="6"/>
      <c r="I460" s="6"/>
      <c r="J460" s="118"/>
      <c r="K460" s="6"/>
    </row>
    <row r="461" spans="1:11" ht="15" customHeight="1" x14ac:dyDescent="0.2">
      <c r="A461" s="124">
        <v>19</v>
      </c>
      <c r="B461" s="368" t="s">
        <v>451</v>
      </c>
      <c r="C461" s="368"/>
      <c r="D461" s="368"/>
      <c r="E461" s="368"/>
      <c r="F461" s="368"/>
      <c r="G461" s="368"/>
      <c r="H461" s="368"/>
      <c r="I461" s="368"/>
      <c r="J461" s="368"/>
      <c r="K461" s="6"/>
    </row>
    <row r="462" spans="1:11" ht="20.25" x14ac:dyDescent="0.2">
      <c r="A462" s="124">
        <v>20</v>
      </c>
      <c r="B462" s="148" t="s">
        <v>452</v>
      </c>
      <c r="C462" s="6"/>
      <c r="D462" s="6"/>
      <c r="E462" s="6"/>
      <c r="F462" s="6"/>
      <c r="G462" s="6"/>
      <c r="H462" s="6"/>
      <c r="I462" s="6"/>
      <c r="J462" s="118"/>
      <c r="K462" s="6"/>
    </row>
    <row r="463" spans="1:11" ht="20.25" x14ac:dyDescent="0.2">
      <c r="A463" s="124">
        <v>21</v>
      </c>
      <c r="B463" s="148" t="s">
        <v>453</v>
      </c>
      <c r="C463" s="6"/>
      <c r="D463" s="6"/>
      <c r="E463" s="6"/>
      <c r="F463" s="6"/>
      <c r="G463" s="6"/>
      <c r="H463" s="6"/>
      <c r="I463" s="6"/>
      <c r="J463" s="118"/>
      <c r="K463" s="187"/>
    </row>
    <row r="464" spans="1:11" ht="20.25" x14ac:dyDescent="0.2">
      <c r="A464" s="124">
        <v>22</v>
      </c>
      <c r="B464" s="148" t="s">
        <v>454</v>
      </c>
      <c r="C464" s="6"/>
      <c r="D464" s="6"/>
      <c r="E464" s="6"/>
      <c r="F464" s="6"/>
      <c r="G464" s="6"/>
      <c r="H464" s="6"/>
      <c r="I464" s="6"/>
      <c r="J464" s="118"/>
      <c r="K464" s="187"/>
    </row>
    <row r="465" spans="1:11" ht="20.25" x14ac:dyDescent="0.2">
      <c r="A465" s="124">
        <v>23</v>
      </c>
      <c r="B465" s="148" t="s">
        <v>455</v>
      </c>
      <c r="C465" s="6"/>
      <c r="D465" s="6"/>
      <c r="E465" s="6"/>
      <c r="F465" s="6"/>
      <c r="G465" s="6"/>
      <c r="H465" s="6"/>
      <c r="I465" s="6"/>
      <c r="J465" s="118"/>
      <c r="K465" s="187"/>
    </row>
    <row r="466" spans="1:11" ht="20.25" x14ac:dyDescent="0.2">
      <c r="A466" s="124">
        <v>24</v>
      </c>
      <c r="B466" s="148" t="s">
        <v>456</v>
      </c>
      <c r="C466" s="6"/>
      <c r="D466" s="6"/>
      <c r="E466" s="6"/>
      <c r="F466" s="6"/>
      <c r="G466" s="6"/>
      <c r="H466" s="6"/>
      <c r="I466" s="6"/>
      <c r="J466" s="118"/>
      <c r="K466" s="187"/>
    </row>
    <row r="467" spans="1:11" ht="20.25" x14ac:dyDescent="0.2">
      <c r="A467" s="124">
        <v>25</v>
      </c>
      <c r="B467" s="148" t="s">
        <v>457</v>
      </c>
      <c r="C467" s="6"/>
      <c r="D467" s="6"/>
      <c r="E467" s="6"/>
      <c r="F467" s="6"/>
      <c r="G467" s="6"/>
      <c r="H467" s="6"/>
      <c r="I467" s="6"/>
      <c r="J467" s="118"/>
      <c r="K467" s="187"/>
    </row>
    <row r="468" spans="1:11" ht="20.25" x14ac:dyDescent="0.2">
      <c r="A468" s="124">
        <v>26</v>
      </c>
      <c r="B468" s="148" t="s">
        <v>458</v>
      </c>
      <c r="C468" s="6"/>
      <c r="D468" s="6"/>
      <c r="E468" s="6"/>
      <c r="F468" s="6"/>
      <c r="G468" s="6"/>
      <c r="H468" s="6"/>
      <c r="I468" s="6"/>
      <c r="J468" s="118"/>
      <c r="K468" s="187"/>
    </row>
    <row r="469" spans="1:11" ht="20.25" x14ac:dyDescent="0.2">
      <c r="A469" s="124">
        <v>27</v>
      </c>
      <c r="B469" s="148" t="s">
        <v>459</v>
      </c>
      <c r="C469" s="6"/>
      <c r="D469" s="6"/>
      <c r="E469" s="6"/>
      <c r="F469" s="6"/>
      <c r="G469" s="6"/>
      <c r="H469" s="6"/>
      <c r="I469" s="6"/>
      <c r="J469" s="118"/>
      <c r="K469" s="187"/>
    </row>
    <row r="470" spans="1:11" ht="20.25" x14ac:dyDescent="0.2">
      <c r="A470" s="124">
        <v>28</v>
      </c>
      <c r="B470" s="149" t="s">
        <v>460</v>
      </c>
      <c r="C470" s="6"/>
      <c r="D470" s="6"/>
      <c r="E470" s="6"/>
      <c r="F470" s="6"/>
      <c r="G470" s="6"/>
      <c r="H470" s="6"/>
      <c r="I470" s="6"/>
      <c r="J470" s="118"/>
      <c r="K470" s="187"/>
    </row>
    <row r="471" spans="1:11" x14ac:dyDescent="0.2">
      <c r="A471" s="187"/>
      <c r="B471" s="150"/>
      <c r="C471" s="6"/>
      <c r="D471" s="6"/>
      <c r="E471" s="6"/>
      <c r="F471" s="6"/>
      <c r="G471" s="6"/>
      <c r="H471" s="6"/>
      <c r="I471" s="6"/>
      <c r="J471" s="118"/>
      <c r="K471" s="187"/>
    </row>
    <row r="472" spans="1:11" x14ac:dyDescent="0.2">
      <c r="B472" s="1"/>
      <c r="C472" s="1"/>
      <c r="D472" s="1"/>
      <c r="E472" s="1"/>
      <c r="F472" s="1"/>
      <c r="G472" s="1"/>
      <c r="H472" s="1"/>
      <c r="I472" s="1"/>
      <c r="J472" s="111"/>
    </row>
    <row r="473" spans="1:11" x14ac:dyDescent="0.2">
      <c r="B473" s="1"/>
      <c r="C473" s="1"/>
      <c r="D473" s="1"/>
      <c r="E473" s="1"/>
      <c r="F473" s="1"/>
      <c r="G473" s="1"/>
      <c r="H473" s="1"/>
      <c r="I473" s="1"/>
      <c r="J473" s="111"/>
    </row>
  </sheetData>
  <sheetProtection algorithmName="SHA-512" hashValue="rA+ONex8nhrD5zPIzjPdPoVaxO3nV8uBb2Uj16hmC1MFRTdpbyUYw2E3B10BtolOq1CoqDWRwfge2KZKN87yuQ==" saltValue="YP+ZCCRZnboTjMR94xB7Ow==" spinCount="100000" sheet="1" objects="1" scenarios="1"/>
  <protectedRanges>
    <protectedRange algorithmName="SHA-512" hashValue="ILmnTlm8+PJEAeKBL1miITXSsaSJm128t74vflTxh041D3Kwy0r0SOPPQQfAXxYjZNZZLDuD3N7y+rjXGlwSvg==" saltValue="KtibYpp4EKbWrojYx2kQbQ==" spinCount="100000" sqref="C344 C348 E348 C353 E353 C358 E358 C363 E363 C369 E369 C374 E374 G374 C379 E379 G379 E384 C384 C390 E390 C395 E395 C400 E400 C405 E405 C411 E411 C416 E416 C421 E421 C426 E426" name="Industry Specific"/>
    <protectedRange algorithmName="SHA-512" hashValue="PLHytS7iUjGukZVP38+gLSfRcf92D7tvgT1z7NzNiUVUe2WBQ1eap+lMLTtgsvIc5spIiXYzMTsinti0rUh98Q==" saltValue="DLDjFrMPBGtpKoF89CQvSg==" spinCount="100000" sqref="C262 E262 C267 E267 C272 E272" name="Food and UA"/>
    <protectedRange algorithmName="SHA-512" hashValue="Ef0QVgGorXTqyaIhwyRIQmBkdX2FxiJxPC3N1TN9xqjXqxo+jU3blJHDKWafmkpK8E2M2Q2Ky6Ca9Yd+xwHEbQ==" saltValue="lPoP5dkqmGxZnFw8zY65UA==" spinCount="100000" sqref="C219 E219 H219 I224:I230 E231 C237 E237 I242:I249 C254 E254 E62" name="Ecosystems"/>
    <protectedRange algorithmName="SHA-512" hashValue="4RddUgQ5/t5W093ZDf0E96nqwb+z8OeumG3dlQHIAaMC06IeZpVYOk/kIPNG67pwlx/oohFXf2PFCD0654m1bw==" saltValue="luB1BYZARhyQmbjC8iRUmg==" spinCount="100000" sqref="C19 E19 C24 E24 G24" name="Example" securityDescriptor="O:WDG:WDD:(A;;CC;;;LA)(A;;CC;;;BU)"/>
    <protectedRange algorithmName="SHA-512" hashValue="/Tjz/Yy1VI1aMBKZ8gcwlNlqBamWzQmCKz39iTtLhW0I/LF6VJgCR/kfyNQPexNYcZdJvo7pQwKGhiICYOv3rQ==" saltValue="MjPyA/OX6byF8BOhXqqtqQ==" spinCount="100000" sqref="C43 E43 I48:I51 I33:I38" name="Buildings"/>
    <protectedRange algorithmName="SHA-512" hashValue="J60Ym0PXzUrIQ8kGSm/WU2L+QezUBUthRJNS1WKbLk9hJkAZSuT2z++0e1ZOcZQ+697YrbdT+N375ysTeVBIzw==" saltValue="Ixu4MCxEX2KUroHvtrwmhg==" spinCount="100000" sqref="C69 E69 C74 E74 C79 E79 C84 E84 C89 E89 C94 E94 C122 E122 C127 E127" name="Energy"/>
    <protectedRange algorithmName="SHA-512" hashValue="i5wda+iP3afKAaSxIq1mxOiBZfo4a5W4HYPZBCQHCtIQrTeyaOI3WECCF1r+I+OMFFm5+kq+8NS3jCfV3rZ9Nw==" saltValue="zU6nWveggaTOX7APbscNoA==" spinCount="100000" sqref="C101 E101 I106:I110 C115 E115" name="Transportation"/>
    <protectedRange algorithmName="SHA-512" hashValue="wCl4/bfMpnMEurcXXIcQfXd72+O0kTyBiBqpuNIMiF8mw4H4T6HI7oWv0DFJhVFZ69Oj2hflQy7IAiPkjEEVtA==" saltValue="Hdr5UAzgTzh/FsYzU3UCCg==" spinCount="100000" sqref="C132 E132 C137 E137 C142 E142 I147:I151 I156:I164 I173:I176" name="Solid Waste"/>
    <protectedRange algorithmName="SHA-512" hashValue="y4087BiJeNI0S9tHd+X8hcz/Pus1Mzk3bZaNPiiN2vZ4DewkINZe1BMaE6yVR/YBRrppPZpddQ1mfxlecXpjPQ==" saltValue="3TfvxBJpkbXBxgnl0viGVg==" spinCount="100000" sqref="C182 E182 C187 E187 C192 E192 H192 C197 E197 C202 E202 I207:I212" name="Water Resources"/>
    <protectedRange algorithmName="SHA-512" hashValue="e3HJLKuxuJU5QqPj4ZONKTlPms9AwVd7CqxGphVfs0jRClfz/fiGEILAsOuOlKWBY32Sop/xk+Slqm1csD/nVg==" saltValue="KsG8xB9ztqOEXYpCyfMx2w==" spinCount="100000" sqref="C279 E279 C284 E284 C289 E289" name="Air Quality"/>
    <protectedRange algorithmName="SHA-512" hashValue="FJcJ4lAK6pgRH1Ar6iDGbB6zXpO7vzlT64Kp89CcdpwmHtbhtGcZe66PivlQXpmtvR+0m05nLjW6jh42USzjZg==" saltValue="/G6yb5NJHvRWJrJmyoQBQA==" spinCount="100000" sqref="C296 E296 H296 C301 E301 C306 E306 C311 E311 C316 E316 C321 E321 I326:I332 C337 E337" name="Leadership and Policy"/>
  </protectedRanges>
  <mergeCells count="230">
    <mergeCell ref="B461:J461"/>
    <mergeCell ref="B453:J453"/>
    <mergeCell ref="B441:J441"/>
    <mergeCell ref="B294:J294"/>
    <mergeCell ref="J126:J129"/>
    <mergeCell ref="J168:J177"/>
    <mergeCell ref="J109:J110"/>
    <mergeCell ref="J111:J112"/>
    <mergeCell ref="B32:I32"/>
    <mergeCell ref="B40:I40"/>
    <mergeCell ref="J32:J38"/>
    <mergeCell ref="J336:J339"/>
    <mergeCell ref="E62:I62"/>
    <mergeCell ref="J162:J166"/>
    <mergeCell ref="B64:I64"/>
    <mergeCell ref="J60:J64"/>
    <mergeCell ref="J55:J58"/>
    <mergeCell ref="B139:I139"/>
    <mergeCell ref="B124:I124"/>
    <mergeCell ref="B121:I121"/>
    <mergeCell ref="B126:I126"/>
    <mergeCell ref="B129:I129"/>
    <mergeCell ref="J121:J124"/>
    <mergeCell ref="C344:D344"/>
    <mergeCell ref="E435:J435"/>
    <mergeCell ref="E434:J434"/>
    <mergeCell ref="E433:J433"/>
    <mergeCell ref="E436:J436"/>
    <mergeCell ref="C436:D436"/>
    <mergeCell ref="C435:D435"/>
    <mergeCell ref="C434:D434"/>
    <mergeCell ref="C433:D433"/>
    <mergeCell ref="B429:I429"/>
    <mergeCell ref="B410:I410"/>
    <mergeCell ref="B347:I347"/>
    <mergeCell ref="B386:I386"/>
    <mergeCell ref="B389:I389"/>
    <mergeCell ref="B392:I392"/>
    <mergeCell ref="B394:I394"/>
    <mergeCell ref="B399:I399"/>
    <mergeCell ref="B408:I408"/>
    <mergeCell ref="B418:I418"/>
    <mergeCell ref="J283:J286"/>
    <mergeCell ref="J93:J96"/>
    <mergeCell ref="B83:I83"/>
    <mergeCell ref="B86:I86"/>
    <mergeCell ref="J83:J86"/>
    <mergeCell ref="B88:I88"/>
    <mergeCell ref="B93:I93"/>
    <mergeCell ref="B103:I103"/>
    <mergeCell ref="B100:I100"/>
    <mergeCell ref="B105:I105"/>
    <mergeCell ref="B112:I112"/>
    <mergeCell ref="B91:I91"/>
    <mergeCell ref="J88:J91"/>
    <mergeCell ref="B96:I96"/>
    <mergeCell ref="B168:I168"/>
    <mergeCell ref="B131:I131"/>
    <mergeCell ref="B177:I177"/>
    <mergeCell ref="B153:I153"/>
    <mergeCell ref="J136:J139"/>
    <mergeCell ref="J141:J144"/>
    <mergeCell ref="B166:I166"/>
    <mergeCell ref="B178:I178"/>
    <mergeCell ref="B155:I155"/>
    <mergeCell ref="B136:I136"/>
    <mergeCell ref="J47:J51"/>
    <mergeCell ref="B117:I117"/>
    <mergeCell ref="B114:I114"/>
    <mergeCell ref="J114:J117"/>
    <mergeCell ref="J100:J103"/>
    <mergeCell ref="B134:I134"/>
    <mergeCell ref="J131:J134"/>
    <mergeCell ref="B78:I78"/>
    <mergeCell ref="J78:J81"/>
    <mergeCell ref="B81:I81"/>
    <mergeCell ref="B68:I68"/>
    <mergeCell ref="J68:J71"/>
    <mergeCell ref="B71:I71"/>
    <mergeCell ref="B73:I73"/>
    <mergeCell ref="J73:J76"/>
    <mergeCell ref="B76:I76"/>
    <mergeCell ref="B194:I194"/>
    <mergeCell ref="B196:I196"/>
    <mergeCell ref="B199:I199"/>
    <mergeCell ref="J191:J194"/>
    <mergeCell ref="J196:J199"/>
    <mergeCell ref="J186:J189"/>
    <mergeCell ref="B181:I181"/>
    <mergeCell ref="B184:I184"/>
    <mergeCell ref="B186:I186"/>
    <mergeCell ref="B189:I189"/>
    <mergeCell ref="B201:I201"/>
    <mergeCell ref="J260:J264"/>
    <mergeCell ref="B8:J8"/>
    <mergeCell ref="B13:J13"/>
    <mergeCell ref="B17:I17"/>
    <mergeCell ref="B18:I18"/>
    <mergeCell ref="B55:I55"/>
    <mergeCell ref="B53:I53"/>
    <mergeCell ref="B42:I42"/>
    <mergeCell ref="B45:I45"/>
    <mergeCell ref="J42:J45"/>
    <mergeCell ref="B47:I47"/>
    <mergeCell ref="B11:J11"/>
    <mergeCell ref="B15:J15"/>
    <mergeCell ref="B23:I23"/>
    <mergeCell ref="B22:I22"/>
    <mergeCell ref="J18:J21"/>
    <mergeCell ref="J23:J24"/>
    <mergeCell ref="B29:J29"/>
    <mergeCell ref="B214:I214"/>
    <mergeCell ref="B256:I256"/>
    <mergeCell ref="J155:J160"/>
    <mergeCell ref="J181:J184"/>
    <mergeCell ref="B191:I191"/>
    <mergeCell ref="B239:I239"/>
    <mergeCell ref="B221:I221"/>
    <mergeCell ref="B223:I223"/>
    <mergeCell ref="B218:I218"/>
    <mergeCell ref="B233:I233"/>
    <mergeCell ref="B278:I278"/>
    <mergeCell ref="B206:I206"/>
    <mergeCell ref="B215:I215"/>
    <mergeCell ref="B204:I204"/>
    <mergeCell ref="B281:I281"/>
    <mergeCell ref="B283:I283"/>
    <mergeCell ref="J105:J108"/>
    <mergeCell ref="J152:J153"/>
    <mergeCell ref="J146:J150"/>
    <mergeCell ref="J206:J211"/>
    <mergeCell ref="J213:J214"/>
    <mergeCell ref="J223:J227"/>
    <mergeCell ref="J230:J233"/>
    <mergeCell ref="J250:J251"/>
    <mergeCell ref="J241:J248"/>
    <mergeCell ref="J236:J239"/>
    <mergeCell ref="J201:J204"/>
    <mergeCell ref="B141:I141"/>
    <mergeCell ref="B144:I144"/>
    <mergeCell ref="B146:I146"/>
    <mergeCell ref="B257:I257"/>
    <mergeCell ref="B260:I261"/>
    <mergeCell ref="B264:I264"/>
    <mergeCell ref="B251:I251"/>
    <mergeCell ref="B253:I253"/>
    <mergeCell ref="J253:J256"/>
    <mergeCell ref="B234:I234"/>
    <mergeCell ref="B236:I236"/>
    <mergeCell ref="B342:I342"/>
    <mergeCell ref="B376:I376"/>
    <mergeCell ref="B381:I381"/>
    <mergeCell ref="B383:I383"/>
    <mergeCell ref="B266:I266"/>
    <mergeCell ref="B269:I269"/>
    <mergeCell ref="J266:J269"/>
    <mergeCell ref="B274:I274"/>
    <mergeCell ref="J271:J274"/>
    <mergeCell ref="J300:J303"/>
    <mergeCell ref="J305:J308"/>
    <mergeCell ref="J310:J313"/>
    <mergeCell ref="B300:I300"/>
    <mergeCell ref="B303:I303"/>
    <mergeCell ref="B305:I305"/>
    <mergeCell ref="B308:I308"/>
    <mergeCell ref="J295:J298"/>
    <mergeCell ref="B286:I286"/>
    <mergeCell ref="J278:J281"/>
    <mergeCell ref="B288:I288"/>
    <mergeCell ref="B295:I295"/>
    <mergeCell ref="B298:I298"/>
    <mergeCell ref="J288:J291"/>
    <mergeCell ref="B275:I275"/>
    <mergeCell ref="J325:J331"/>
    <mergeCell ref="B310:I310"/>
    <mergeCell ref="B313:I313"/>
    <mergeCell ref="B315:I315"/>
    <mergeCell ref="B318:I318"/>
    <mergeCell ref="B320:I320"/>
    <mergeCell ref="B323:I323"/>
    <mergeCell ref="B334:I334"/>
    <mergeCell ref="B336:I336"/>
    <mergeCell ref="B339:I339"/>
    <mergeCell ref="B343:I343"/>
    <mergeCell ref="B413:I413"/>
    <mergeCell ref="B415:I415"/>
    <mergeCell ref="E231:I231"/>
    <mergeCell ref="J218:J221"/>
    <mergeCell ref="B378:I378"/>
    <mergeCell ref="B291:I291"/>
    <mergeCell ref="B325:I325"/>
    <mergeCell ref="J399:J402"/>
    <mergeCell ref="J383:J386"/>
    <mergeCell ref="J404:J407"/>
    <mergeCell ref="B373:I373"/>
    <mergeCell ref="B368:I368"/>
    <mergeCell ref="J357:J360"/>
    <mergeCell ref="J352:J355"/>
    <mergeCell ref="J347:J350"/>
    <mergeCell ref="J378:J381"/>
    <mergeCell ref="J368:J371"/>
    <mergeCell ref="J373:J376"/>
    <mergeCell ref="B362:I362"/>
    <mergeCell ref="J315:J318"/>
    <mergeCell ref="J320:J323"/>
    <mergeCell ref="J333:J334"/>
    <mergeCell ref="J425:J428"/>
    <mergeCell ref="J420:J423"/>
    <mergeCell ref="B425:I425"/>
    <mergeCell ref="B428:I428"/>
    <mergeCell ref="B365:I365"/>
    <mergeCell ref="B350:I350"/>
    <mergeCell ref="B352:I352"/>
    <mergeCell ref="B355:I355"/>
    <mergeCell ref="B357:I357"/>
    <mergeCell ref="B360:I360"/>
    <mergeCell ref="B404:I404"/>
    <mergeCell ref="B397:I397"/>
    <mergeCell ref="B402:I402"/>
    <mergeCell ref="B407:I407"/>
    <mergeCell ref="B387:I387"/>
    <mergeCell ref="B420:I420"/>
    <mergeCell ref="J415:J418"/>
    <mergeCell ref="J410:J413"/>
    <mergeCell ref="J362:J365"/>
    <mergeCell ref="J394:J397"/>
    <mergeCell ref="J389:J392"/>
    <mergeCell ref="B371:I371"/>
    <mergeCell ref="B423:I423"/>
    <mergeCell ref="B366:I366"/>
  </mergeCells>
  <phoneticPr fontId="2" type="noConversion"/>
  <conditionalFormatting sqref="B346:J365 B366 J366 B367:J370 B371 J371 B372:J377 B378 J378 B379:J383 B384:I386 B387 J387 B388:J404 B405:I406 B407:B408 J408">
    <cfRule type="expression" dxfId="7" priority="157">
      <formula>$C$344="Trade and Manufacturing"</formula>
    </cfRule>
  </conditionalFormatting>
  <conditionalFormatting sqref="B346:J365 B366 J366 B388:J404 B405:I406 B407:B408 J408 B409:J417 B418 J418 B419:J428 B429 J429">
    <cfRule type="expression" dxfId="6" priority="174">
      <formula>$C$344="Healthcare"</formula>
    </cfRule>
  </conditionalFormatting>
  <conditionalFormatting sqref="B346:J370 B371 J371 B372:J377 B378 J378 B379:J387 B409:J417 B418 J418 B419:J429">
    <cfRule type="expression" dxfId="5" priority="187">
      <formula>$C$344="Hospitality"</formula>
    </cfRule>
  </conditionalFormatting>
  <conditionalFormatting sqref="B367:J370 B371 J371 B372:J377 B378 J378 B379:J417 B418 J418 B419:J429">
    <cfRule type="expression" dxfId="4" priority="198">
      <formula>$C$344="General Business and Retail"</formula>
    </cfRule>
  </conditionalFormatting>
  <conditionalFormatting sqref="E434">
    <cfRule type="containsText" dxfId="3" priority="3" operator="containsText" text="This score qualifies for Silver Certification">
      <formula>NOT(ISERROR(SEARCH("This score qualifies for Silver Certification",E434)))</formula>
    </cfRule>
  </conditionalFormatting>
  <conditionalFormatting sqref="E435">
    <cfRule type="containsText" dxfId="2" priority="2" operator="containsText" text="This score qualifies for Gold Certification">
      <formula>NOT(ISERROR(SEARCH("This score qualifies for Gold Certification",E435)))</formula>
    </cfRule>
  </conditionalFormatting>
  <conditionalFormatting sqref="E436">
    <cfRule type="containsText" dxfId="1" priority="5" operator="containsText" text="This score qualifies for Platinum Certification">
      <formula>NOT(ISERROR(SEARCH("This score qualifies for Platinum Certification",E436)))</formula>
    </cfRule>
  </conditionalFormatting>
  <conditionalFormatting sqref="E433:J433">
    <cfRule type="containsText" dxfId="0" priority="1" operator="containsText" text="The score qualifies for Bronze Certification">
      <formula>NOT(ISERROR(SEARCH("The score qualifies for Bronze Certification",E433)))</formula>
    </cfRule>
  </conditionalFormatting>
  <dataValidations count="2">
    <dataValidation type="list" allowBlank="1" showInputMessage="1" showErrorMessage="1" sqref="B345:D345" xr:uid="{75E382C0-D0C5-49DB-8E02-08D3C5BDD059}">
      <formula1>"Select here, General Business and Retail, Healthcare, Hospitality, Trade and Manufacturing"</formula1>
    </dataValidation>
    <dataValidation type="list" allowBlank="1" showInputMessage="1" showErrorMessage="1" promptTitle="Select here" prompt="Please select the industry that best fits your business" sqref="C344:D344" xr:uid="{5B70B4E6-09B2-47FA-913F-4506E66E4C70}">
      <formula1>"Select here, General Business and Retail, Healthcare, Hospitality, Trade and Manufacturing"</formula1>
    </dataValidation>
  </dataValidations>
  <hyperlinks>
    <hyperlink ref="B234:I234" r:id="rId1" location="widget_2=active_datasource_id:dataSource_1,center:-10776665.291981826%2C3868231.7787198164%2C102100,scale:201538.22073347121,rotation:0,viewpoint:%7B%22rotation%22%3A0%2C%22scale%22%3A201538.22073347121%2C%22targetGeometry%22%3A%7B%22spatialReference%22%3A%7B%22latestWkid%22%3A3857%2C%22wkid%22%3A102100%7D%2C%22x%22%3A-10776665.291981826%2C%22y%22%3A3868231.7787198164%7D%7D" display="Texas Parks &amp; Wildlife Map" xr:uid="{1772F46D-C1D9-4C3F-ACCB-F459CBB0F794}"/>
    <hyperlink ref="B423" location="_edn1" display="_edn1" xr:uid="{5769E685-77CD-4B08-BC31-C21E245B12D0}"/>
    <hyperlink ref="B444" r:id="rId2" xr:uid="{E84017E6-D337-4002-BF51-CC34E21707CE}"/>
    <hyperlink ref="B443" r:id="rId3" xr:uid="{E9BD6A68-213E-4EAF-965B-7F27AF2A9C76}"/>
    <hyperlink ref="B449" r:id="rId4" display="https://www.energy.gov/energysaver/lighting-choices-save-you-money" xr:uid="{6ACAB553-D91E-4167-B8DA-46E2A465B1DD}"/>
    <hyperlink ref="B448" r:id="rId5" xr:uid="{2DF240DA-E4E0-4746-A141-600DA900A30B}"/>
    <hyperlink ref="B452" r:id="rId6" xr:uid="{00478560-373C-432D-926D-2F6FEA8B11DF}"/>
    <hyperlink ref="B456" r:id="rId7" xr:uid="{78B3AA4A-C614-4AC2-BFD5-2ADE44535E91}"/>
    <hyperlink ref="B453" r:id="rId8" xr:uid="{96CB2984-3D5E-4BAA-911C-843DF7B00FEC}"/>
    <hyperlink ref="B457" r:id="rId9" xr:uid="{76E3E16B-D54E-4ECD-9043-AC092B07F030}"/>
    <hyperlink ref="B462" r:id="rId10" xr:uid="{5095EA46-E39E-4FE5-8A97-C7FE3B0CC3F7}"/>
    <hyperlink ref="B470" r:id="rId11" xr:uid="{5FF8AB0F-59B3-4471-BC60-62FA2590909D}"/>
    <hyperlink ref="B468" r:id="rId12" xr:uid="{6A4FC9A4-13F1-413C-8E19-4AF15A239B2B}"/>
    <hyperlink ref="B466" r:id="rId13" xr:uid="{1D215BA3-8D19-4AF8-8055-877A24F136DF}"/>
    <hyperlink ref="B447" r:id="rId14" xr:uid="{23A2CBEC-E47D-4B1A-86EA-2DB68E4C1AD4}"/>
    <hyperlink ref="B467" r:id="rId15" xr:uid="{94E813CE-0873-42B3-9279-B6E7690A8DC8}"/>
    <hyperlink ref="B469" r:id="rId16" xr:uid="{2BACCBE7-9064-4413-89E7-62C1630A1F03}"/>
    <hyperlink ref="B465" r:id="rId17" xr:uid="{7BBA524D-274D-490D-AEB3-6F8A6C9DC21D}"/>
    <hyperlink ref="B461" r:id="rId18" xr:uid="{EF53687B-D443-4512-9AFF-74B0C1FAF15D}"/>
    <hyperlink ref="B460" r:id="rId19" xr:uid="{7DA05C60-2C38-4150-92BC-B83D41739BB6}"/>
    <hyperlink ref="B455" r:id="rId20" xr:uid="{39C322DB-64D8-4959-9C98-CE9300B545B1}"/>
    <hyperlink ref="B445" r:id="rId21" xr:uid="{7B8A21DD-B903-4A9F-A92D-13C81E2CF409}"/>
    <hyperlink ref="B458" r:id="rId22" xr:uid="{A7419C72-3A1F-433D-9F8D-818F973C66F2}"/>
    <hyperlink ref="B450" r:id="rId23" xr:uid="{814DE55B-5398-471C-8BEF-0AB8017FD88A}"/>
  </hyperlinks>
  <pageMargins left="0.7" right="0.7" top="0.75" bottom="0.75" header="0.3" footer="0.3"/>
  <pageSetup orientation="portrait" r:id="rId24"/>
  <drawing r:id="rId2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926149D66F5BA4A8092ED612577B490" ma:contentTypeVersion="0" ma:contentTypeDescription="Create a new document." ma:contentTypeScope="" ma:versionID="9ed2912ae7a7d6e067f039f193e0ae0c">
  <xsd:schema xmlns:xsd="http://www.w3.org/2001/XMLSchema" xmlns:xs="http://www.w3.org/2001/XMLSchema" xmlns:p="http://schemas.microsoft.com/office/2006/metadata/properties" targetNamespace="http://schemas.microsoft.com/office/2006/metadata/properties" ma:root="true" ma:fieldsID="27b4a4f76bea50102067bc7ec8c6d4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368868E-DC4B-481C-B753-0F608D260002}"/>
</file>

<file path=customXml/itemProps2.xml><?xml version="1.0" encoding="utf-8"?>
<ds:datastoreItem xmlns:ds="http://schemas.openxmlformats.org/officeDocument/2006/customXml" ds:itemID="{C456117E-9B77-43FA-B492-06BC4450471A}"/>
</file>

<file path=customXml/itemProps3.xml><?xml version="1.0" encoding="utf-8"?>
<ds:datastoreItem xmlns:ds="http://schemas.openxmlformats.org/officeDocument/2006/customXml" ds:itemID="{8F2A8D73-5A19-4785-9510-B6E64316DB0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Scorecard Breakdown</vt:lpstr>
      <vt:lpstr>Applicant Info</vt:lpstr>
      <vt:lpstr>Sustainability Scorecard</vt:lpstr>
      <vt:lpstr>'Sustainability Scorecard'!_ednref1</vt:lpstr>
      <vt:lpstr>'Sustainability Scorecard'!_Hlk198280806</vt:lpstr>
      <vt:lpstr>'Sustainability Scorecard'!_Hlk198280813</vt:lpstr>
    </vt:vector>
  </TitlesOfParts>
  <Manager/>
  <Company>City of Dallas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Requenez, Natalie</dc:creator>
  <cp:keywords/>
  <dc:description/>
  <cp:lastModifiedBy>Requenez, Natalie</cp:lastModifiedBy>
  <cp:revision/>
  <dcterms:created xsi:type="dcterms:W3CDTF">2025-07-11T16:46:21Z</dcterms:created>
  <dcterms:modified xsi:type="dcterms:W3CDTF">2025-11-05T20:32:56Z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0x010100B926149D66F5BA4A8092ED612577B490</vt:lpwstr>
  </property>
</Properties>
</file>